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ikazky.jan\Documents\Stezka Velkomoravská - u lesa\Smlouva PP projekt s.r.o\Prováděcí dokumentace\F. Rozpočtová část\02 Soupis prací\"/>
    </mc:Choice>
  </mc:AlternateContent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Pol'!$A$1:$U$33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2" l="1"/>
  <c r="G13" i="12"/>
  <c r="AC23" i="12" l="1"/>
  <c r="F39" i="1" s="1"/>
  <c r="F40" i="1" s="1"/>
  <c r="BA19" i="12"/>
  <c r="BA18" i="12"/>
  <c r="BA16" i="12"/>
  <c r="BA15" i="12"/>
  <c r="BA14" i="12"/>
  <c r="BA12" i="12"/>
  <c r="BA11" i="12"/>
  <c r="BA10" i="12"/>
  <c r="G9" i="12"/>
  <c r="AD23" i="12" s="1"/>
  <c r="G39" i="1" s="1"/>
  <c r="G40" i="1" s="1"/>
  <c r="G25" i="1" s="1"/>
  <c r="G26" i="1" s="1"/>
  <c r="I9" i="12"/>
  <c r="K9" i="12"/>
  <c r="O9" i="12"/>
  <c r="Q9" i="12"/>
  <c r="U9" i="12"/>
  <c r="F13" i="12"/>
  <c r="M13" i="12" s="1"/>
  <c r="I13" i="12"/>
  <c r="K13" i="12"/>
  <c r="O13" i="12"/>
  <c r="Q13" i="12"/>
  <c r="U13" i="12"/>
  <c r="F17" i="12"/>
  <c r="G17" i="12" s="1"/>
  <c r="M17" i="12" s="1"/>
  <c r="I17" i="12"/>
  <c r="K17" i="12"/>
  <c r="O17" i="12"/>
  <c r="Q17" i="12"/>
  <c r="U17" i="12"/>
  <c r="F21" i="12"/>
  <c r="G21" i="12"/>
  <c r="M21" i="12" s="1"/>
  <c r="M20" i="12" s="1"/>
  <c r="I21" i="12"/>
  <c r="I20" i="12" s="1"/>
  <c r="K21" i="12"/>
  <c r="K20" i="12" s="1"/>
  <c r="O21" i="12"/>
  <c r="O20" i="12" s="1"/>
  <c r="Q21" i="12"/>
  <c r="Q20" i="12" s="1"/>
  <c r="U21" i="12"/>
  <c r="U20" i="12" s="1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H39" i="1" l="1"/>
  <c r="I39" i="1" s="1"/>
  <c r="I40" i="1" s="1"/>
  <c r="J39" i="1" s="1"/>
  <c r="J40" i="1" s="1"/>
  <c r="Q8" i="12"/>
  <c r="O8" i="12"/>
  <c r="G20" i="12"/>
  <c r="I56" i="1" s="1"/>
  <c r="I19" i="1" s="1"/>
  <c r="K8" i="12"/>
  <c r="U8" i="12"/>
  <c r="I8" i="12"/>
  <c r="G28" i="1"/>
  <c r="G23" i="1"/>
  <c r="H40" i="1"/>
  <c r="G8" i="12"/>
  <c r="M9" i="12"/>
  <c r="M8" i="12" s="1"/>
  <c r="G23" i="12" l="1"/>
  <c r="I55" i="1"/>
  <c r="G24" i="1"/>
  <c r="G29" i="1" s="1"/>
  <c r="I20" i="1" l="1"/>
  <c r="I21" i="1" s="1"/>
  <c r="I57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<sst xmlns="http://schemas.openxmlformats.org/spreadsheetml/2006/main" count="170" uniqueCount="111">
  <si>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</si>
  <si>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</si>
  <si>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</si>
  <si>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</si>
  <si>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</si>
  <si>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</si>
  <si>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</si>
  <si>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</si>
  <si>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</si>
  <si>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</si>
  <si>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</si>
  <si>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</si>
  <si>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</si>
  <si>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</si>
  <si>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</si>
  <si>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</si>
  <si>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</si>
  <si>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</si>
  <si>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</si>
  <si>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</si>
  <si>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</si>
  <si>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</si>
  <si>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</si>
  <si>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</si>
  <si>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</si>
  <si>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</si>
  <si>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</si>
  <si>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</si>
  <si>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</si>
  <si>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</si>
  <si>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</si>
  <si>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</si>
  <si>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</si>
  <si>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</si>
  <si>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</si>
  <si>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</si>
  <si>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</si>
  <si>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</si>
  <si>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</si>
  <si>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</si>
  <si>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</si>
  <si>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</si>
  <si>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</si>
  <si>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Hodonín</t>
  </si>
  <si>
    <t>Rozpočet:</t>
  </si>
  <si>
    <t>Misto</t>
  </si>
  <si>
    <t>Hodonín, ul. Velkomoravská, Stezka pro chodce a cyklisty - SO.101 VRN a ON - NNS</t>
  </si>
  <si>
    <t>Město Hodonín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</si>
  <si>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</si>
  <si>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</si>
  <si>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</si>
  <si>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</si>
  <si>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</si>
  <si>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</si>
  <si>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</si>
  <si>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</si>
  <si>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</si>
  <si>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</si>
  <si>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</si>
  <si>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</si>
  <si>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</si>
  <si>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</si>
  <si>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</si>
  <si>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</si>
  <si>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</si>
  <si>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</si>
  <si>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</si>
  <si>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</si>
  <si>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</si>
  <si>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</si>
  <si>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</si>
  <si>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</si>
  <si>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</si>
  <si>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</si>
  <si>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</si>
  <si>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</si>
  <si>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</si>
  <si>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</si>
  <si>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</si>
  <si>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</si>
  <si>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</si>
  <si>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</si>
  <si>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</si>
  <si>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</si>
  <si>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</si>
  <si>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</si>
  <si>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</si>
  <si>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</si>
  <si>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</si>
  <si>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</si>
  <si>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</si>
  <si>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</si>
  <si>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</si>
  <si>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03</t>
  </si>
  <si>
    <t>Dokumentace skutečného provedení stavby</t>
  </si>
  <si>
    <t>vyhotovení na CD ve formátu pdf</t>
  </si>
  <si>
    <t>10</t>
  </si>
  <si>
    <t>Propagace a publicita</t>
  </si>
  <si>
    <t>- náklady spojené s vyhotovením, umístěním a likvidací dočasného panelu s informacemi o stavbě  (podoba dle pravidel pro publicitu příslušného dotačního programu)</t>
  </si>
  <si>
    <t>- náklady spojené s vyhotovením a umístěním panelu s trvalými informacemi o stavbě  (podoba dle pravidel pro publicitu příslušného dotačního programu)</t>
  </si>
  <si>
    <t>08</t>
  </si>
  <si>
    <t>Archeologický průzkum a s ním související náklady</t>
  </si>
  <si>
    <t>Komplet zahrnuje :</t>
  </si>
  <si>
    <t>-náklady na vytyčení stavby</t>
  </si>
  <si>
    <t>- vypracování projektu skutečného provedení díla</t>
  </si>
  <si>
    <t>- předání dokumentace objednateli ve třech písemných vyhotoveních a digitálně v jednom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</si>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</sst>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3" xfId="0" applyBorder="1"/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20" xfId="0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/>
    <xf numFmtId="0" fontId="15" fillId="0" borderId="0" xfId="0" applyNumberFormat="1" applyFont="1" applyAlignment="1">
      <alignment wrapText="1"/>
    </xf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0" fontId="0" fillId="3" borderId="36" xfId="0" applyFill="1" applyBorder="1"/>
    <xf numFmtId="0" fontId="17" fillId="0" borderId="0" xfId="0" applyFont="1"/>
    <xf numFmtId="49" fontId="19" fillId="0" borderId="0" xfId="0" applyNumberFormat="1" applyFont="1" applyAlignment="1">
      <alignment wrapText="1"/>
    </xf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0" fontId="17" fillId="0" borderId="10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16" fillId="3" borderId="35" xfId="0" applyFont="1" applyFill="1" applyBorder="1" applyAlignment="1">
      <alignment horizontal="center"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0" xfId="0" applyFont="1" applyBorder="1" applyAlignment="1" applyProtection="1">
      <alignment vertical="center"/>
    </xf>
    <xf numFmtId="0" fontId="8" fillId="0" borderId="9" xfId="0" applyFont="1" applyBorder="1" applyAlignment="1" applyProtection="1">
      <alignment horizontal="left" vertical="center" indent="1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Protection="1"/>
    <xf numFmtId="0" fontId="8" fillId="0" borderId="6" xfId="0" applyFont="1" applyBorder="1" applyProtection="1"/>
    <xf numFmtId="0" fontId="0" fillId="0" borderId="4" xfId="0" applyBorder="1" applyProtection="1"/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left" vertical="center" indent="1"/>
      <protection locked="0"/>
    </xf>
    <xf numFmtId="49" fontId="6" fillId="3" borderId="0" xfId="0" applyNumberFormat="1" applyFont="1" applyFill="1" applyBorder="1" applyAlignment="1" applyProtection="1">
      <alignment horizontal="left" vertical="center"/>
      <protection locked="0"/>
    </xf>
    <xf numFmtId="49" fontId="6" fillId="3" borderId="18" xfId="0" applyNumberFormat="1" applyFont="1" applyFill="1" applyBorder="1" applyAlignment="1" applyProtection="1">
      <alignment horizontal="center" vertical="center" shrinkToFit="1"/>
      <protection locked="0"/>
    </xf>
    <xf numFmtId="0" fontId="6" fillId="3" borderId="18" xfId="0" applyFont="1" applyFill="1" applyBorder="1" applyAlignment="1" applyProtection="1">
      <alignment horizontal="center" vertical="center" shrinkToFit="1"/>
      <protection locked="0"/>
    </xf>
    <xf numFmtId="0" fontId="6" fillId="3" borderId="19" xfId="0" applyFont="1" applyFill="1" applyBorder="1" applyAlignment="1" applyProtection="1">
      <alignment horizontal="center" vertical="center" shrinkToFit="1"/>
      <protection locked="0"/>
    </xf>
    <xf numFmtId="0" fontId="0" fillId="3" borderId="1" xfId="0" applyFont="1" applyFill="1" applyBorder="1" applyAlignment="1" applyProtection="1">
      <alignment horizontal="left" vertical="center" indent="1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0" fillId="3" borderId="9" xfId="0" applyFont="1" applyFill="1" applyBorder="1" applyAlignment="1" applyProtection="1">
      <alignment horizontal="left" vertical="center" indent="1"/>
      <protection locked="0"/>
    </xf>
    <xf numFmtId="0" fontId="0" fillId="3" borderId="6" xfId="0" applyFont="1" applyFill="1" applyBorder="1" applyProtection="1"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Protection="1">
      <protection locked="0"/>
    </xf>
    <xf numFmtId="0" fontId="8" fillId="3" borderId="6" xfId="0" applyFont="1" applyFill="1" applyBorder="1" applyAlignment="1" applyProtection="1">
      <protection locked="0"/>
    </xf>
    <xf numFmtId="0" fontId="8" fillId="3" borderId="8" xfId="0" applyFont="1" applyFill="1" applyBorder="1" applyAlignment="1" applyProtection="1">
      <protection locked="0"/>
    </xf>
    <xf numFmtId="0" fontId="0" fillId="0" borderId="1" xfId="0" applyFont="1" applyBorder="1" applyAlignment="1" applyProtection="1">
      <alignment horizontal="left" vertical="center" indent="1"/>
      <protection locked="0"/>
    </xf>
    <xf numFmtId="0" fontId="0" fillId="0" borderId="0" xfId="0" applyBorder="1" applyProtection="1">
      <protection locked="0"/>
    </xf>
    <xf numFmtId="49" fontId="8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protection locked="0"/>
    </xf>
    <xf numFmtId="1" fontId="0" fillId="0" borderId="6" xfId="0" applyNumberFormat="1" applyFont="1" applyBorder="1" applyAlignment="1" applyProtection="1">
      <alignment horizontal="right" indent="1"/>
      <protection locked="0"/>
    </xf>
    <xf numFmtId="4" fontId="13" fillId="0" borderId="15" xfId="0" applyNumberFormat="1" applyFont="1" applyBorder="1" applyAlignment="1" applyProtection="1">
      <alignment horizontal="right" vertical="center" indent="1"/>
      <protection locked="0"/>
    </xf>
    <xf numFmtId="4" fontId="13" fillId="0" borderId="22" xfId="0" applyNumberFormat="1" applyFont="1" applyBorder="1" applyAlignment="1" applyProtection="1">
      <alignment horizontal="right" vertical="center" indent="1"/>
      <protection locked="0"/>
    </xf>
    <xf numFmtId="4" fontId="11" fillId="0" borderId="15" xfId="0" applyNumberFormat="1" applyFont="1" applyBorder="1" applyAlignment="1" applyProtection="1">
      <alignment horizontal="right" vertical="center" indent="1"/>
      <protection locked="0"/>
    </xf>
    <xf numFmtId="4" fontId="11" fillId="0" borderId="22" xfId="0" applyNumberFormat="1" applyFont="1" applyBorder="1" applyAlignment="1" applyProtection="1">
      <alignment horizontal="right" vertical="center" indent="1"/>
      <protection locked="0"/>
    </xf>
    <xf numFmtId="1" fontId="8" fillId="0" borderId="12" xfId="0" applyNumberFormat="1" applyFont="1" applyBorder="1" applyAlignment="1" applyProtection="1">
      <alignment horizontal="right" vertical="center"/>
      <protection locked="0"/>
    </xf>
    <xf numFmtId="0" fontId="0" fillId="0" borderId="12" xfId="0" applyBorder="1" applyAlignment="1" applyProtection="1">
      <alignment horizontal="left" vertical="center" indent="1"/>
      <protection locked="0"/>
    </xf>
    <xf numFmtId="0" fontId="8" fillId="0" borderId="6" xfId="0" applyFont="1" applyBorder="1" applyAlignment="1" applyProtection="1">
      <alignment vertical="top"/>
      <protection locked="0"/>
    </xf>
    <xf numFmtId="0" fontId="8" fillId="0" borderId="6" xfId="0" applyFont="1" applyBorder="1" applyProtection="1">
      <protection locked="0"/>
    </xf>
    <xf numFmtId="0" fontId="0" fillId="0" borderId="4" xfId="0" applyBorder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Protection="1"/>
    <xf numFmtId="0" fontId="0" fillId="0" borderId="0" xfId="0" applyProtection="1"/>
    <xf numFmtId="0" fontId="16" fillId="3" borderId="36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35" xfId="0" applyFont="1" applyFill="1" applyBorder="1" applyAlignment="1" applyProtection="1">
      <alignment horizontal="center" vertical="center" wrapText="1"/>
    </xf>
    <xf numFmtId="49" fontId="7" fillId="0" borderId="36" xfId="0" applyNumberFormat="1" applyFont="1" applyBorder="1" applyAlignment="1" applyProtection="1">
      <alignment vertical="center"/>
    </xf>
    <xf numFmtId="49" fontId="7" fillId="0" borderId="36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0" borderId="35" xfId="0" applyNumberFormat="1" applyFont="1" applyBorder="1" applyAlignment="1" applyProtection="1">
      <alignment horizontal="center" vertical="center"/>
    </xf>
    <xf numFmtId="49" fontId="7" fillId="0" borderId="10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0" borderId="39" xfId="0" applyNumberFormat="1" applyFont="1" applyBorder="1" applyAlignment="1" applyProtection="1">
      <alignment horizontal="center" vertical="center"/>
    </xf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9" xfId="0" applyNumberFormat="1" applyFont="1" applyFill="1" applyBorder="1" applyAlignment="1" applyProtection="1">
      <alignment horizontal="center"/>
    </xf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4" fillId="3" borderId="11" xfId="0" applyFont="1" applyFill="1" applyBorder="1" applyAlignment="1" applyProtection="1">
      <alignment horizontal="left" vertical="center" indent="1"/>
    </xf>
    <xf numFmtId="0" fontId="0" fillId="3" borderId="7" xfId="0" applyFill="1" applyBorder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right"/>
    </xf>
    <xf numFmtId="0" fontId="8" fillId="0" borderId="1" xfId="0" applyFont="1" applyBorder="1" applyProtection="1"/>
    <xf numFmtId="0" fontId="0" fillId="0" borderId="18" xfId="0" applyBorder="1" applyAlignment="1" applyProtection="1">
      <alignment horizontal="center"/>
    </xf>
    <xf numFmtId="0" fontId="0" fillId="0" borderId="3" xfId="0" applyBorder="1" applyProtection="1"/>
    <xf numFmtId="0" fontId="0" fillId="0" borderId="9" xfId="0" applyBorder="1" applyAlignment="1" applyProtection="1">
      <alignment horizontal="left" indent="1"/>
    </xf>
    <xf numFmtId="0" fontId="0" fillId="0" borderId="6" xfId="0" applyBorder="1" applyAlignment="1" applyProtection="1">
      <alignment horizontal="left"/>
    </xf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indent="1"/>
    </xf>
    <xf numFmtId="0" fontId="0" fillId="0" borderId="14" xfId="0" applyBorder="1" applyAlignment="1" applyProtection="1">
      <alignment horizontal="left" vertical="center" indent="1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0" fontId="0" fillId="0" borderId="6" xfId="0" applyBorder="1" applyAlignment="1" applyProtection="1"/>
    <xf numFmtId="0" fontId="0" fillId="0" borderId="12" xfId="0" applyBorder="1" applyProtection="1"/>
    <xf numFmtId="0" fontId="8" fillId="0" borderId="12" xfId="0" applyFont="1" applyBorder="1" applyProtection="1"/>
    <xf numFmtId="0" fontId="0" fillId="0" borderId="6" xfId="0" applyBorder="1" applyProtection="1"/>
    <xf numFmtId="1" fontId="0" fillId="0" borderId="0" xfId="0" applyNumberFormat="1" applyBorder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left" vertical="center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horizontal="right" vertical="center"/>
      <protection locked="0"/>
    </xf>
    <xf numFmtId="0" fontId="0" fillId="0" borderId="6" xfId="0" applyFont="1" applyBorder="1" applyAlignment="1" applyProtection="1">
      <alignment horizontal="right" indent="1"/>
      <protection locked="0"/>
    </xf>
    <xf numFmtId="0" fontId="0" fillId="0" borderId="8" xfId="0" applyFont="1" applyBorder="1" applyAlignment="1" applyProtection="1">
      <alignment horizontal="right" indent="1"/>
      <protection locked="0"/>
    </xf>
    <xf numFmtId="4" fontId="13" fillId="0" borderId="16" xfId="0" applyNumberFormat="1" applyFont="1" applyBorder="1" applyAlignment="1" applyProtection="1">
      <alignment horizontal="right" vertical="center" indent="1"/>
      <protection locked="0"/>
    </xf>
    <xf numFmtId="4" fontId="11" fillId="0" borderId="16" xfId="0" applyNumberFormat="1" applyFont="1" applyBorder="1" applyAlignment="1" applyProtection="1">
      <alignment horizontal="right" vertical="center" indent="1"/>
      <protection locked="0"/>
    </xf>
    <xf numFmtId="0" fontId="8" fillId="0" borderId="12" xfId="0" applyFont="1" applyBorder="1" applyAlignment="1" applyProtection="1">
      <alignment vertical="center"/>
      <protection locked="0"/>
    </xf>
    <xf numFmtId="49" fontId="0" fillId="0" borderId="16" xfId="0" applyNumberFormat="1" applyFont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 applyProtection="1">
      <alignment vertical="center"/>
      <protection locked="0"/>
    </xf>
    <xf numFmtId="4" fontId="11" fillId="0" borderId="12" xfId="0" applyNumberFormat="1" applyFont="1" applyBorder="1" applyAlignment="1" applyProtection="1">
      <alignment vertical="center"/>
      <protection locked="0"/>
    </xf>
    <xf numFmtId="4" fontId="11" fillId="0" borderId="15" xfId="0" applyNumberFormat="1" applyFont="1" applyBorder="1" applyAlignment="1" applyProtection="1">
      <alignment horizontal="right" vertical="center"/>
      <protection locked="0"/>
    </xf>
    <xf numFmtId="4" fontId="11" fillId="0" borderId="12" xfId="0" applyNumberFormat="1" applyFont="1" applyBorder="1" applyAlignment="1" applyProtection="1">
      <alignment horizontal="right" vertical="center"/>
      <protection locked="0"/>
    </xf>
    <xf numFmtId="4" fontId="11" fillId="0" borderId="10" xfId="0" applyNumberFormat="1" applyFont="1" applyBorder="1" applyAlignment="1" applyProtection="1">
      <alignment horizontal="right" vertical="center"/>
      <protection locked="0"/>
    </xf>
    <xf numFmtId="4" fontId="11" fillId="0" borderId="6" xfId="0" applyNumberFormat="1" applyFont="1" applyBorder="1" applyAlignment="1" applyProtection="1">
      <alignment horizontal="right" vertical="center"/>
      <protection locked="0"/>
    </xf>
    <xf numFmtId="49" fontId="0" fillId="0" borderId="8" xfId="0" applyNumberFormat="1" applyFont="1" applyBorder="1" applyAlignment="1" applyProtection="1">
      <alignment horizontal="left" vertical="center"/>
      <protection locked="0"/>
    </xf>
    <xf numFmtId="4" fontId="11" fillId="0" borderId="18" xfId="0" applyNumberFormat="1" applyFont="1" applyBorder="1" applyAlignment="1" applyProtection="1">
      <alignment horizontal="right" vertical="center"/>
      <protection locked="0"/>
    </xf>
    <xf numFmtId="49" fontId="0" fillId="0" borderId="2" xfId="0" applyNumberFormat="1" applyFont="1" applyBorder="1" applyAlignment="1" applyProtection="1">
      <alignment horizontal="left" vertical="center"/>
      <protection locked="0"/>
    </xf>
    <xf numFmtId="2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0" fillId="3" borderId="13" xfId="0" applyNumberForma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8" fillId="3" borderId="13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6" xfId="0" applyFont="1" applyBorder="1" applyAlignment="1" applyProtection="1"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4" fontId="7" fillId="0" borderId="35" xfId="0" applyNumberFormat="1" applyFont="1" applyBorder="1" applyAlignment="1" applyProtection="1">
      <alignment vertical="center"/>
      <protection locked="0"/>
    </xf>
    <xf numFmtId="4" fontId="7" fillId="0" borderId="39" xfId="0" applyNumberFormat="1" applyFont="1" applyBorder="1" applyAlignment="1" applyProtection="1">
      <alignment vertical="center"/>
      <protection locked="0"/>
    </xf>
    <xf numFmtId="4" fontId="7" fillId="5" borderId="39" xfId="0" applyNumberFormat="1" applyFont="1" applyFill="1" applyBorder="1" applyAlignment="1" applyProtection="1">
      <protection locked="0"/>
    </xf>
    <xf numFmtId="0" fontId="17" fillId="0" borderId="0" xfId="0" applyFont="1" applyProtection="1"/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3" borderId="46" xfId="0" applyFill="1" applyBorder="1" applyProtection="1"/>
    <xf numFmtId="49" fontId="0" fillId="3" borderId="43" xfId="0" applyNumberFormat="1" applyFill="1" applyBorder="1" applyAlignment="1" applyProtection="1"/>
    <xf numFmtId="49" fontId="0" fillId="3" borderId="43" xfId="0" applyNumberFormat="1" applyFill="1" applyBorder="1" applyProtection="1"/>
    <xf numFmtId="0" fontId="0" fillId="3" borderId="43" xfId="0" applyFill="1" applyBorder="1" applyProtection="1"/>
    <xf numFmtId="0" fontId="0" fillId="3" borderId="42" xfId="0" applyFill="1" applyBorder="1" applyProtection="1"/>
    <xf numFmtId="49" fontId="0" fillId="0" borderId="0" xfId="0" applyNumberFormat="1" applyProtection="1"/>
    <xf numFmtId="0" fontId="0" fillId="3" borderId="35" xfId="0" applyFill="1" applyBorder="1" applyProtection="1"/>
    <xf numFmtId="49" fontId="0" fillId="3" borderId="35" xfId="0" applyNumberFormat="1" applyFill="1" applyBorder="1" applyProtection="1"/>
    <xf numFmtId="0" fontId="0" fillId="3" borderId="53" xfId="0" applyFill="1" applyBorder="1" applyAlignment="1" applyProtection="1">
      <alignment vertical="top"/>
    </xf>
    <xf numFmtId="49" fontId="0" fillId="3" borderId="53" xfId="0" applyNumberFormat="1" applyFill="1" applyBorder="1" applyAlignment="1" applyProtection="1">
      <alignment vertical="top"/>
    </xf>
    <xf numFmtId="49" fontId="0" fillId="3" borderId="49" xfId="0" applyNumberFormat="1" applyFill="1" applyBorder="1" applyAlignment="1" applyProtection="1">
      <alignment vertical="top"/>
    </xf>
    <xf numFmtId="0" fontId="0" fillId="3" borderId="49" xfId="0" applyFill="1" applyBorder="1" applyAlignment="1" applyProtection="1">
      <alignment vertical="top"/>
    </xf>
    <xf numFmtId="164" fontId="0" fillId="3" borderId="49" xfId="0" applyNumberFormat="1" applyFill="1" applyBorder="1" applyAlignment="1" applyProtection="1">
      <alignment vertical="top"/>
    </xf>
    <xf numFmtId="164" fontId="17" fillId="0" borderId="33" xfId="0" applyNumberFormat="1" applyFont="1" applyBorder="1" applyAlignment="1" applyProtection="1">
      <alignment vertical="top" shrinkToFit="1"/>
    </xf>
    <xf numFmtId="0" fontId="18" fillId="0" borderId="26" xfId="0" applyNumberFormat="1" applyFont="1" applyBorder="1" applyAlignment="1" applyProtection="1">
      <alignment horizontal="left" vertical="top" wrapText="1"/>
    </xf>
    <xf numFmtId="0" fontId="18" fillId="0" borderId="0" xfId="0" applyNumberFormat="1" applyFont="1" applyBorder="1" applyAlignment="1" applyProtection="1">
      <alignment vertical="top" wrapText="1" shrinkToFit="1"/>
    </xf>
    <xf numFmtId="164" fontId="18" fillId="0" borderId="0" xfId="0" applyNumberFormat="1" applyFont="1" applyBorder="1" applyAlignment="1" applyProtection="1">
      <alignment vertical="top" wrapText="1" shrinkToFit="1"/>
    </xf>
    <xf numFmtId="4" fontId="18" fillId="0" borderId="0" xfId="0" applyNumberFormat="1" applyFont="1" applyBorder="1" applyAlignment="1" applyProtection="1">
      <alignment vertical="top" wrapText="1" shrinkToFit="1"/>
    </xf>
    <xf numFmtId="4" fontId="18" fillId="0" borderId="34" xfId="0" applyNumberFormat="1" applyFont="1" applyBorder="1" applyAlignment="1" applyProtection="1">
      <alignment vertical="top" wrapText="1" shrinkToFit="1"/>
    </xf>
    <xf numFmtId="164" fontId="0" fillId="3" borderId="39" xfId="0" applyNumberFormat="1" applyFill="1" applyBorder="1" applyAlignment="1" applyProtection="1">
      <alignment vertical="top" shrinkToFit="1"/>
    </xf>
    <xf numFmtId="164" fontId="17" fillId="0" borderId="39" xfId="0" applyNumberFormat="1" applyFont="1" applyBorder="1" applyAlignment="1" applyProtection="1">
      <alignment vertical="top" shrinkToFit="1"/>
    </xf>
    <xf numFmtId="0" fontId="17" fillId="0" borderId="39" xfId="0" applyFont="1" applyBorder="1" applyAlignment="1" applyProtection="1">
      <alignment vertical="top" shrinkToFit="1"/>
    </xf>
    <xf numFmtId="0" fontId="17" fillId="0" borderId="33" xfId="0" applyFont="1" applyBorder="1" applyAlignment="1" applyProtection="1">
      <alignment vertical="top" shrinkToFit="1"/>
    </xf>
    <xf numFmtId="0" fontId="17" fillId="0" borderId="33" xfId="0" applyNumberFormat="1" applyFont="1" applyBorder="1" applyAlignment="1" applyProtection="1">
      <alignment horizontal="left" vertical="top" wrapText="1"/>
    </xf>
    <xf numFmtId="0" fontId="0" fillId="3" borderId="39" xfId="0" applyNumberFormat="1" applyFill="1" applyBorder="1" applyAlignment="1" applyProtection="1">
      <alignment horizontal="left" vertical="top" wrapText="1"/>
    </xf>
    <xf numFmtId="0" fontId="17" fillId="0" borderId="39" xfId="0" applyNumberFormat="1" applyFont="1" applyBorder="1" applyAlignment="1" applyProtection="1">
      <alignment horizontal="left" vertical="top" wrapText="1"/>
    </xf>
    <xf numFmtId="0" fontId="17" fillId="0" borderId="26" xfId="0" applyNumberFormat="1" applyFont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17" fillId="0" borderId="10" xfId="0" applyNumberFormat="1" applyFont="1" applyBorder="1" applyAlignment="1" applyProtection="1">
      <alignment vertical="top"/>
    </xf>
    <xf numFmtId="0" fontId="17" fillId="0" borderId="26" xfId="0" applyFont="1" applyBorder="1" applyAlignment="1" applyProtection="1">
      <alignment vertical="top"/>
    </xf>
    <xf numFmtId="0" fontId="0" fillId="3" borderId="10" xfId="0" applyFill="1" applyBorder="1" applyAlignment="1" applyProtection="1">
      <alignment vertical="top"/>
    </xf>
    <xf numFmtId="0" fontId="17" fillId="0" borderId="10" xfId="0" applyFont="1" applyBorder="1" applyAlignment="1" applyProtection="1">
      <alignment vertical="top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vertical="top"/>
    </xf>
    <xf numFmtId="4" fontId="17" fillId="0" borderId="33" xfId="0" applyNumberFormat="1" applyFont="1" applyBorder="1" applyAlignment="1" applyProtection="1">
      <alignment vertical="top" shrinkToFit="1"/>
      <protection locked="0"/>
    </xf>
    <xf numFmtId="4" fontId="0" fillId="3" borderId="49" xfId="0" applyNumberFormat="1" applyFill="1" applyBorder="1" applyAlignment="1" applyProtection="1">
      <alignment vertical="top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0" fontId="8" fillId="3" borderId="12" xfId="0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38</v>
      </c>
    </row>
    <row r="2" spans="1:7" ht="57.75" customHeight="1" x14ac:dyDescent="0.2">
      <c r="A2" s="100" t="s">
        <v>39</v>
      </c>
      <c r="B2" s="100"/>
      <c r="C2" s="100"/>
      <c r="D2" s="100"/>
      <c r="E2" s="100"/>
      <c r="F2" s="100"/>
      <c r="G2" s="100"/>
    </row>
  </sheetData>
  <sheetProtection algorithmName="SHA-512" hashValue="r0qG8VmjwgECrz573OJQtHge58mS+7rWAw2UMV7yGv/o8h5vOMPbgUBwL6Oq2eOaW7HRPWGNyoDb4w5xxmGa9A==" saltValue="S+2qjYYDmsa179OzHI36Bg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0"/>
  <sheetViews>
    <sheetView showGridLines="0" topLeftCell="B1" zoomScaleNormal="100" zoomScaleSheetLayoutView="75" workbookViewId="0">
      <selection activeCell="F24" sqref="F2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39" t="s">
        <v>36</v>
      </c>
      <c r="B1" s="139" t="s">
        <v>42</v>
      </c>
      <c r="C1" s="140"/>
      <c r="D1" s="140"/>
      <c r="E1" s="140"/>
      <c r="F1" s="140"/>
      <c r="G1" s="140"/>
      <c r="H1" s="140"/>
      <c r="I1" s="140"/>
      <c r="J1" s="141"/>
    </row>
    <row r="2" spans="1:15" ht="23.25" customHeight="1" x14ac:dyDescent="0.2">
      <c r="A2" s="4"/>
      <c r="B2" s="142" t="s">
        <v>40</v>
      </c>
      <c r="C2" s="143"/>
      <c r="D2" s="144" t="s">
        <v>46</v>
      </c>
      <c r="E2" s="145"/>
      <c r="F2" s="145"/>
      <c r="G2" s="145"/>
      <c r="H2" s="145"/>
      <c r="I2" s="145"/>
      <c r="J2" s="146"/>
      <c r="O2" s="2"/>
    </row>
    <row r="3" spans="1:15" ht="23.25" customHeight="1" x14ac:dyDescent="0.2">
      <c r="A3" s="4"/>
      <c r="B3" s="147" t="s">
        <v>45</v>
      </c>
      <c r="C3" s="148"/>
      <c r="D3" s="149" t="s">
        <v>43</v>
      </c>
      <c r="E3" s="150"/>
      <c r="F3" s="150"/>
      <c r="G3" s="150"/>
      <c r="H3" s="150"/>
      <c r="I3" s="150"/>
      <c r="J3" s="151"/>
    </row>
    <row r="4" spans="1:15" ht="23.25" hidden="1" customHeight="1" x14ac:dyDescent="0.2">
      <c r="A4" s="4"/>
      <c r="B4" s="152" t="s">
        <v>44</v>
      </c>
      <c r="C4" s="153"/>
      <c r="D4" s="154"/>
      <c r="E4" s="154"/>
      <c r="F4" s="155"/>
      <c r="G4" s="156"/>
      <c r="H4" s="155"/>
      <c r="I4" s="156"/>
      <c r="J4" s="157"/>
    </row>
    <row r="5" spans="1:15" ht="24" customHeight="1" x14ac:dyDescent="0.2">
      <c r="A5" s="4"/>
      <c r="B5" s="128" t="s">
        <v>21</v>
      </c>
      <c r="C5" s="129"/>
      <c r="D5" s="223" t="s">
        <v>47</v>
      </c>
      <c r="E5" s="131"/>
      <c r="F5" s="131"/>
      <c r="G5" s="131"/>
      <c r="H5" s="162" t="s">
        <v>33</v>
      </c>
      <c r="I5" s="160"/>
      <c r="J5" s="163"/>
    </row>
    <row r="6" spans="1:15" ht="15.75" customHeight="1" x14ac:dyDescent="0.2">
      <c r="A6" s="4"/>
      <c r="B6" s="130"/>
      <c r="C6" s="131"/>
      <c r="D6" s="223"/>
      <c r="E6" s="131"/>
      <c r="F6" s="131"/>
      <c r="G6" s="131"/>
      <c r="H6" s="162" t="s">
        <v>34</v>
      </c>
      <c r="I6" s="160"/>
      <c r="J6" s="163"/>
    </row>
    <row r="7" spans="1:15" ht="15.75" customHeight="1" x14ac:dyDescent="0.2">
      <c r="A7" s="4"/>
      <c r="B7" s="132"/>
      <c r="C7" s="224"/>
      <c r="D7" s="225"/>
      <c r="E7" s="133"/>
      <c r="F7" s="133"/>
      <c r="G7" s="133"/>
      <c r="H7" s="167"/>
      <c r="I7" s="166"/>
      <c r="J7" s="168"/>
    </row>
    <row r="8" spans="1:15" ht="24" hidden="1" customHeight="1" x14ac:dyDescent="0.2">
      <c r="A8" s="4"/>
      <c r="B8" s="25" t="s">
        <v>19</v>
      </c>
      <c r="C8" s="5"/>
      <c r="D8" s="19"/>
      <c r="E8" s="5"/>
      <c r="F8" s="5"/>
      <c r="G8" s="23"/>
      <c r="H8" s="16" t="s">
        <v>33</v>
      </c>
      <c r="I8" s="18"/>
      <c r="J8" s="11"/>
    </row>
    <row r="9" spans="1:15" ht="15.75" hidden="1" customHeight="1" x14ac:dyDescent="0.2">
      <c r="A9" s="4"/>
      <c r="B9" s="4"/>
      <c r="C9" s="5"/>
      <c r="D9" s="19"/>
      <c r="E9" s="5"/>
      <c r="F9" s="5"/>
      <c r="G9" s="23"/>
      <c r="H9" s="16" t="s">
        <v>34</v>
      </c>
      <c r="I9" s="18"/>
      <c r="J9" s="11"/>
    </row>
    <row r="10" spans="1:15" ht="15.75" hidden="1" customHeight="1" x14ac:dyDescent="0.2">
      <c r="A10" s="4"/>
      <c r="B10" s="27"/>
      <c r="C10" s="15"/>
      <c r="D10" s="24"/>
      <c r="E10" s="30"/>
      <c r="F10" s="30"/>
      <c r="G10" s="28"/>
      <c r="H10" s="28"/>
      <c r="I10" s="29"/>
      <c r="J10" s="26"/>
    </row>
    <row r="11" spans="1:15" ht="24" customHeight="1" x14ac:dyDescent="0.2">
      <c r="A11" s="4"/>
      <c r="B11" s="158" t="s">
        <v>18</v>
      </c>
      <c r="C11" s="159"/>
      <c r="D11" s="107"/>
      <c r="E11" s="107"/>
      <c r="F11" s="107"/>
      <c r="G11" s="107"/>
      <c r="H11" s="162" t="s">
        <v>33</v>
      </c>
      <c r="I11" s="44"/>
      <c r="J11" s="163"/>
    </row>
    <row r="12" spans="1:15" ht="15.75" customHeight="1" x14ac:dyDescent="0.2">
      <c r="A12" s="4"/>
      <c r="B12" s="164"/>
      <c r="C12" s="161"/>
      <c r="D12" s="108"/>
      <c r="E12" s="108"/>
      <c r="F12" s="108"/>
      <c r="G12" s="108"/>
      <c r="H12" s="162" t="s">
        <v>34</v>
      </c>
      <c r="I12" s="44"/>
      <c r="J12" s="163"/>
    </row>
    <row r="13" spans="1:15" ht="15.75" customHeight="1" x14ac:dyDescent="0.2">
      <c r="A13" s="4"/>
      <c r="B13" s="165"/>
      <c r="C13" s="43"/>
      <c r="D13" s="109"/>
      <c r="E13" s="109"/>
      <c r="F13" s="109"/>
      <c r="G13" s="109"/>
      <c r="H13" s="226"/>
      <c r="I13" s="166"/>
      <c r="J13" s="168"/>
    </row>
    <row r="14" spans="1:15" ht="24" hidden="1" customHeight="1" x14ac:dyDescent="0.2">
      <c r="A14" s="4"/>
      <c r="B14" s="33" t="s">
        <v>20</v>
      </c>
      <c r="C14" s="34"/>
      <c r="D14" s="35"/>
      <c r="E14" s="36"/>
      <c r="F14" s="36"/>
      <c r="G14" s="36"/>
      <c r="H14" s="37"/>
      <c r="I14" s="36"/>
      <c r="J14" s="38"/>
    </row>
    <row r="15" spans="1:15" ht="32.25" customHeight="1" x14ac:dyDescent="0.2">
      <c r="A15" s="4"/>
      <c r="B15" s="206" t="s">
        <v>31</v>
      </c>
      <c r="C15" s="207"/>
      <c r="D15" s="218"/>
      <c r="E15" s="169"/>
      <c r="F15" s="169"/>
      <c r="G15" s="227"/>
      <c r="H15" s="227"/>
      <c r="I15" s="227" t="s">
        <v>28</v>
      </c>
      <c r="J15" s="228"/>
    </row>
    <row r="16" spans="1:15" ht="23.25" customHeight="1" x14ac:dyDescent="0.2">
      <c r="A16" s="77" t="s">
        <v>23</v>
      </c>
      <c r="B16" s="208" t="s">
        <v>23</v>
      </c>
      <c r="C16" s="209"/>
      <c r="D16" s="219"/>
      <c r="E16" s="170"/>
      <c r="F16" s="171"/>
      <c r="G16" s="170"/>
      <c r="H16" s="171"/>
      <c r="I16" s="170">
        <f>SUMIF(F55:F56,A16,I55:I56)+SUMIF(F55:F56,"PSU",I55:I56)</f>
        <v>0</v>
      </c>
      <c r="J16" s="229"/>
    </row>
    <row r="17" spans="1:10" ht="23.25" customHeight="1" x14ac:dyDescent="0.2">
      <c r="A17" s="77" t="s">
        <v>24</v>
      </c>
      <c r="B17" s="208" t="s">
        <v>24</v>
      </c>
      <c r="C17" s="209"/>
      <c r="D17" s="219"/>
      <c r="E17" s="170"/>
      <c r="F17" s="171"/>
      <c r="G17" s="170"/>
      <c r="H17" s="171"/>
      <c r="I17" s="170">
        <f>SUMIF(F55:F56,A17,I55:I56)</f>
        <v>0</v>
      </c>
      <c r="J17" s="229"/>
    </row>
    <row r="18" spans="1:10" ht="23.25" customHeight="1" x14ac:dyDescent="0.2">
      <c r="A18" s="77" t="s">
        <v>25</v>
      </c>
      <c r="B18" s="208" t="s">
        <v>25</v>
      </c>
      <c r="C18" s="209"/>
      <c r="D18" s="219"/>
      <c r="E18" s="170"/>
      <c r="F18" s="171"/>
      <c r="G18" s="170"/>
      <c r="H18" s="171"/>
      <c r="I18" s="170">
        <f>SUMIF(F55:F56,A18,I55:I56)</f>
        <v>0</v>
      </c>
      <c r="J18" s="229"/>
    </row>
    <row r="19" spans="1:10" ht="23.25" customHeight="1" x14ac:dyDescent="0.2">
      <c r="A19" s="77" t="s">
        <v>59</v>
      </c>
      <c r="B19" s="208" t="s">
        <v>26</v>
      </c>
      <c r="C19" s="209"/>
      <c r="D19" s="219"/>
      <c r="E19" s="170"/>
      <c r="F19" s="171"/>
      <c r="G19" s="170"/>
      <c r="H19" s="171"/>
      <c r="I19" s="170">
        <f>SUMIF(F55:F56,A19,I55:I56)</f>
        <v>0</v>
      </c>
      <c r="J19" s="229"/>
    </row>
    <row r="20" spans="1:10" ht="23.25" customHeight="1" x14ac:dyDescent="0.2">
      <c r="A20" s="77" t="s">
        <v>58</v>
      </c>
      <c r="B20" s="208" t="s">
        <v>27</v>
      </c>
      <c r="C20" s="209"/>
      <c r="D20" s="219"/>
      <c r="E20" s="170"/>
      <c r="F20" s="171"/>
      <c r="G20" s="170"/>
      <c r="H20" s="171"/>
      <c r="I20" s="170">
        <f>SUMIF(F55:F56,A20,I55:I56)</f>
        <v>0</v>
      </c>
      <c r="J20" s="229"/>
    </row>
    <row r="21" spans="1:10" ht="23.25" customHeight="1" x14ac:dyDescent="0.2">
      <c r="A21" s="4"/>
      <c r="B21" s="210" t="s">
        <v>28</v>
      </c>
      <c r="C21" s="211"/>
      <c r="D21" s="220"/>
      <c r="E21" s="172"/>
      <c r="F21" s="173"/>
      <c r="G21" s="172"/>
      <c r="H21" s="173"/>
      <c r="I21" s="172">
        <f>SUM(I16:J20)</f>
        <v>0</v>
      </c>
      <c r="J21" s="230"/>
    </row>
    <row r="22" spans="1:10" ht="33" customHeight="1" x14ac:dyDescent="0.2">
      <c r="A22" s="4"/>
      <c r="B22" s="212" t="s">
        <v>32</v>
      </c>
      <c r="C22" s="209"/>
      <c r="D22" s="219"/>
      <c r="E22" s="174"/>
      <c r="F22" s="175"/>
      <c r="G22" s="231"/>
      <c r="H22" s="231"/>
      <c r="I22" s="231"/>
      <c r="J22" s="232"/>
    </row>
    <row r="23" spans="1:10" ht="23.25" customHeight="1" x14ac:dyDescent="0.2">
      <c r="A23" s="4"/>
      <c r="B23" s="213" t="s">
        <v>11</v>
      </c>
      <c r="C23" s="209"/>
      <c r="D23" s="219"/>
      <c r="E23" s="31">
        <v>15</v>
      </c>
      <c r="F23" s="32" t="s">
        <v>0</v>
      </c>
      <c r="G23" s="233">
        <f>ZakladDPHSniVypocet</f>
        <v>0</v>
      </c>
      <c r="H23" s="234"/>
      <c r="I23" s="234"/>
      <c r="J23" s="232" t="str">
        <f t="shared" ref="J23:J28" si="0">Mena</f>
        <v>CZK</v>
      </c>
    </row>
    <row r="24" spans="1:10" ht="23.25" customHeight="1" x14ac:dyDescent="0.2">
      <c r="A24" s="4"/>
      <c r="B24" s="213" t="s">
        <v>12</v>
      </c>
      <c r="C24" s="209"/>
      <c r="D24" s="219"/>
      <c r="E24" s="31">
        <f>SazbaDPH1</f>
        <v>15</v>
      </c>
      <c r="F24" s="32" t="s">
        <v>0</v>
      </c>
      <c r="G24" s="235">
        <f>ZakladDPHSni*SazbaDPH1/100</f>
        <v>0</v>
      </c>
      <c r="H24" s="236"/>
      <c r="I24" s="236"/>
      <c r="J24" s="232" t="str">
        <f t="shared" si="0"/>
        <v>CZK</v>
      </c>
    </row>
    <row r="25" spans="1:10" ht="23.25" customHeight="1" x14ac:dyDescent="0.2">
      <c r="A25" s="4"/>
      <c r="B25" s="213" t="s">
        <v>13</v>
      </c>
      <c r="C25" s="209"/>
      <c r="D25" s="219"/>
      <c r="E25" s="31">
        <v>21</v>
      </c>
      <c r="F25" s="32" t="s">
        <v>0</v>
      </c>
      <c r="G25" s="233">
        <f>ZakladDPHZaklVypocet</f>
        <v>0</v>
      </c>
      <c r="H25" s="234"/>
      <c r="I25" s="234"/>
      <c r="J25" s="232" t="str">
        <f t="shared" si="0"/>
        <v>CZK</v>
      </c>
    </row>
    <row r="26" spans="1:10" ht="23.25" customHeight="1" x14ac:dyDescent="0.2">
      <c r="A26" s="4"/>
      <c r="B26" s="214" t="s">
        <v>14</v>
      </c>
      <c r="C26" s="215"/>
      <c r="D26" s="221"/>
      <c r="E26" s="21">
        <f>SazbaDPH2</f>
        <v>21</v>
      </c>
      <c r="F26" s="22" t="s">
        <v>0</v>
      </c>
      <c r="G26" s="237">
        <f>ZakladDPHZakl*SazbaDPH2/100</f>
        <v>0</v>
      </c>
      <c r="H26" s="238"/>
      <c r="I26" s="238"/>
      <c r="J26" s="239" t="str">
        <f t="shared" si="0"/>
        <v>CZK</v>
      </c>
    </row>
    <row r="27" spans="1:10" ht="23.25" customHeight="1" thickBot="1" x14ac:dyDescent="0.25">
      <c r="A27" s="4"/>
      <c r="B27" s="216" t="s">
        <v>4</v>
      </c>
      <c r="C27" s="217"/>
      <c r="D27" s="222"/>
      <c r="E27" s="13"/>
      <c r="F27" s="14"/>
      <c r="G27" s="240">
        <f>0</f>
        <v>0</v>
      </c>
      <c r="H27" s="240"/>
      <c r="I27" s="240"/>
      <c r="J27" s="241" t="str">
        <f t="shared" si="0"/>
        <v>CZK</v>
      </c>
    </row>
    <row r="28" spans="1:10" ht="27.75" hidden="1" customHeight="1" thickBot="1" x14ac:dyDescent="0.25">
      <c r="A28" s="4"/>
      <c r="B28" s="63" t="s">
        <v>22</v>
      </c>
      <c r="C28" s="64"/>
      <c r="D28" s="64"/>
      <c r="E28" s="65"/>
      <c r="F28" s="66"/>
      <c r="G28" s="242">
        <f>ZakladDPHSniVypocet+ZakladDPHZaklVypocet</f>
        <v>0</v>
      </c>
      <c r="H28" s="242"/>
      <c r="I28" s="242"/>
      <c r="J28" s="243" t="str">
        <f t="shared" si="0"/>
        <v>CZK</v>
      </c>
    </row>
    <row r="29" spans="1:10" ht="27.75" customHeight="1" thickBot="1" x14ac:dyDescent="0.25">
      <c r="A29" s="4"/>
      <c r="B29" s="199" t="s">
        <v>35</v>
      </c>
      <c r="C29" s="200"/>
      <c r="D29" s="200"/>
      <c r="E29" s="200"/>
      <c r="F29" s="67"/>
      <c r="G29" s="244">
        <f>ZakladDPHSni+DPHSni+ZakladDPHZakl+DPHZakl+Zaokrouhleni</f>
        <v>0</v>
      </c>
      <c r="H29" s="244"/>
      <c r="I29" s="244"/>
      <c r="J29" s="245" t="s">
        <v>50</v>
      </c>
    </row>
    <row r="30" spans="1:10" ht="12.75" customHeight="1" x14ac:dyDescent="0.2">
      <c r="A30" s="4"/>
      <c r="B30" s="201"/>
      <c r="C30" s="129"/>
      <c r="D30" s="129"/>
      <c r="E30" s="129"/>
      <c r="F30" s="129"/>
      <c r="G30" s="246"/>
      <c r="H30" s="159"/>
      <c r="I30" s="246"/>
      <c r="J30" s="247"/>
    </row>
    <row r="31" spans="1:10" ht="30" customHeight="1" x14ac:dyDescent="0.2">
      <c r="A31" s="4"/>
      <c r="B31" s="201"/>
      <c r="C31" s="129"/>
      <c r="D31" s="129"/>
      <c r="E31" s="129"/>
      <c r="F31" s="129"/>
      <c r="G31" s="246"/>
      <c r="H31" s="159"/>
      <c r="I31" s="246"/>
      <c r="J31" s="247"/>
    </row>
    <row r="32" spans="1:10" ht="18.75" customHeight="1" x14ac:dyDescent="0.2">
      <c r="A32" s="4"/>
      <c r="B32" s="202"/>
      <c r="C32" s="137" t="s">
        <v>10</v>
      </c>
      <c r="D32" s="138"/>
      <c r="E32" s="138"/>
      <c r="F32" s="137" t="s">
        <v>9</v>
      </c>
      <c r="G32" s="176"/>
      <c r="H32" s="248"/>
      <c r="I32" s="176"/>
      <c r="J32" s="247"/>
    </row>
    <row r="33" spans="1:52" ht="47.25" customHeight="1" x14ac:dyDescent="0.2">
      <c r="A33" s="4"/>
      <c r="B33" s="201"/>
      <c r="C33" s="129"/>
      <c r="D33" s="129"/>
      <c r="E33" s="129"/>
      <c r="F33" s="129"/>
      <c r="G33" s="246"/>
      <c r="H33" s="159"/>
      <c r="I33" s="246"/>
      <c r="J33" s="247"/>
    </row>
    <row r="34" spans="1:52" s="20" customFormat="1" ht="18.75" customHeight="1" x14ac:dyDescent="0.2">
      <c r="A34" s="17"/>
      <c r="B34" s="203"/>
      <c r="C34" s="134"/>
      <c r="D34" s="135"/>
      <c r="E34" s="135"/>
      <c r="F34" s="134"/>
      <c r="G34" s="249"/>
      <c r="H34" s="177"/>
      <c r="I34" s="249"/>
      <c r="J34" s="250"/>
    </row>
    <row r="35" spans="1:52" ht="12.75" customHeight="1" x14ac:dyDescent="0.2">
      <c r="A35" s="4"/>
      <c r="B35" s="201"/>
      <c r="C35" s="129"/>
      <c r="D35" s="204" t="s">
        <v>2</v>
      </c>
      <c r="E35" s="204"/>
      <c r="F35" s="129"/>
      <c r="G35" s="246"/>
      <c r="H35" s="251" t="s">
        <v>3</v>
      </c>
      <c r="I35" s="246"/>
      <c r="J35" s="247"/>
    </row>
    <row r="36" spans="1:52" ht="13.5" customHeight="1" thickBot="1" x14ac:dyDescent="0.25">
      <c r="A36" s="12"/>
      <c r="B36" s="205"/>
      <c r="C36" s="136"/>
      <c r="D36" s="136"/>
      <c r="E36" s="136"/>
      <c r="F36" s="136"/>
      <c r="G36" s="252"/>
      <c r="H36" s="178"/>
      <c r="I36" s="252"/>
      <c r="J36" s="253"/>
    </row>
    <row r="37" spans="1:52" ht="27" hidden="1" customHeight="1" x14ac:dyDescent="0.25">
      <c r="B37" s="40" t="s">
        <v>15</v>
      </c>
      <c r="C37" s="3"/>
      <c r="D37" s="3"/>
      <c r="E37" s="3"/>
      <c r="F37" s="55"/>
      <c r="G37" s="55"/>
      <c r="H37" s="55"/>
      <c r="I37" s="55"/>
      <c r="J37" s="3"/>
    </row>
    <row r="38" spans="1:52" ht="25.5" hidden="1" customHeight="1" x14ac:dyDescent="0.2">
      <c r="A38" s="47" t="s">
        <v>37</v>
      </c>
      <c r="B38" s="49" t="s">
        <v>16</v>
      </c>
      <c r="C38" s="50" t="s">
        <v>5</v>
      </c>
      <c r="D38" s="51"/>
      <c r="E38" s="51"/>
      <c r="F38" s="56" t="str">
        <f>B23</f>
        <v>Základ pro sníženou DPH</v>
      </c>
      <c r="G38" s="56" t="str">
        <f>B25</f>
        <v>Základ pro základní DPH</v>
      </c>
      <c r="H38" s="57" t="s">
        <v>17</v>
      </c>
      <c r="I38" s="57" t="s">
        <v>1</v>
      </c>
      <c r="J38" s="52" t="s">
        <v>0</v>
      </c>
    </row>
    <row r="39" spans="1:52" ht="25.5" hidden="1" customHeight="1" x14ac:dyDescent="0.2">
      <c r="A39" s="47">
        <v>1</v>
      </c>
      <c r="B39" s="53" t="s">
        <v>48</v>
      </c>
      <c r="C39" s="102" t="s">
        <v>46</v>
      </c>
      <c r="D39" s="103"/>
      <c r="E39" s="103"/>
      <c r="F39" s="58">
        <f>'Rozpočet Pol'!AC23</f>
        <v>0</v>
      </c>
      <c r="G39" s="59">
        <f>'Rozpočet Pol'!AD23</f>
        <v>0</v>
      </c>
      <c r="H39" s="60">
        <f>(F39*SazbaDPH1/100)+(G39*SazbaDPH2/100)</f>
        <v>0</v>
      </c>
      <c r="I39" s="60">
        <f>F39+G39+H39</f>
        <v>0</v>
      </c>
      <c r="J39" s="54" t="str">
        <f>IF(CenaCelkemVypocet=0,"",I39/CenaCelkemVypocet*100)</f>
        <v/>
      </c>
    </row>
    <row r="40" spans="1:52" ht="25.5" hidden="1" customHeight="1" x14ac:dyDescent="0.2">
      <c r="A40" s="47"/>
      <c r="B40" s="104" t="s">
        <v>49</v>
      </c>
      <c r="C40" s="105"/>
      <c r="D40" s="105"/>
      <c r="E40" s="106"/>
      <c r="F40" s="61">
        <f>SUMIF(A39:A39,"=1",F39:F39)</f>
        <v>0</v>
      </c>
      <c r="G40" s="62">
        <f>SUMIF(A39:A39,"=1",G39:G39)</f>
        <v>0</v>
      </c>
      <c r="H40" s="62">
        <f>SUMIF(A39:A39,"=1",H39:H39)</f>
        <v>0</v>
      </c>
      <c r="I40" s="62">
        <f>SUMIF(A39:A39,"=1",I39:I39)</f>
        <v>0</v>
      </c>
      <c r="J40" s="48">
        <f>SUMIF(A39:A39,"=1",J39:J39)</f>
        <v>0</v>
      </c>
    </row>
    <row r="41" spans="1:52" x14ac:dyDescent="0.2">
      <c r="B41" s="182"/>
      <c r="C41" s="182"/>
      <c r="D41" s="182"/>
      <c r="E41" s="182"/>
      <c r="F41" s="182"/>
      <c r="G41" s="197"/>
      <c r="H41" s="182"/>
      <c r="I41" s="197"/>
      <c r="J41" s="197"/>
    </row>
    <row r="42" spans="1:52" x14ac:dyDescent="0.2">
      <c r="B42" s="182" t="s">
        <v>51</v>
      </c>
      <c r="C42" s="182"/>
      <c r="D42" s="182"/>
      <c r="E42" s="182"/>
      <c r="F42" s="182"/>
      <c r="G42" s="197"/>
      <c r="H42" s="182"/>
      <c r="I42" s="197"/>
      <c r="J42" s="197"/>
    </row>
    <row r="43" spans="1:52" x14ac:dyDescent="0.2">
      <c r="B43" s="198" t="s">
        <v>26</v>
      </c>
      <c r="C43" s="198"/>
      <c r="D43" s="198"/>
      <c r="E43" s="198"/>
      <c r="F43" s="198"/>
      <c r="G43" s="198"/>
      <c r="H43" s="198"/>
      <c r="I43" s="198"/>
      <c r="J43" s="198"/>
      <c r="AZ43" s="68" t="str">
        <f>B43</f>
        <v>Vedlejší náklady</v>
      </c>
    </row>
    <row r="44" spans="1:52" ht="25.5" x14ac:dyDescent="0.2">
      <c r="B44" s="198" t="s">
        <v>52</v>
      </c>
      <c r="C44" s="198"/>
      <c r="D44" s="198"/>
      <c r="E44" s="198"/>
      <c r="F44" s="198"/>
      <c r="G44" s="198"/>
      <c r="H44" s="198"/>
      <c r="I44" s="198"/>
      <c r="J44" s="198"/>
      <c r="AZ44" s="68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8.25" x14ac:dyDescent="0.2">
      <c r="B45" s="198" t="s">
        <v>53</v>
      </c>
      <c r="C45" s="198"/>
      <c r="D45" s="198"/>
      <c r="E45" s="198"/>
      <c r="F45" s="198"/>
      <c r="G45" s="198"/>
      <c r="H45" s="198"/>
      <c r="I45" s="198"/>
      <c r="J45" s="198"/>
      <c r="AZ45" s="68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6" spans="1:52" x14ac:dyDescent="0.2">
      <c r="B46" s="182"/>
      <c r="C46" s="182"/>
      <c r="D46" s="182"/>
      <c r="E46" s="182"/>
      <c r="F46" s="182"/>
      <c r="G46" s="197"/>
      <c r="H46" s="182"/>
      <c r="I46" s="197"/>
      <c r="J46" s="197"/>
    </row>
    <row r="47" spans="1:52" x14ac:dyDescent="0.2">
      <c r="B47" s="198" t="s">
        <v>27</v>
      </c>
      <c r="C47" s="198"/>
      <c r="D47" s="198"/>
      <c r="E47" s="198"/>
      <c r="F47" s="198"/>
      <c r="G47" s="198"/>
      <c r="H47" s="198"/>
      <c r="I47" s="198"/>
      <c r="J47" s="198"/>
      <c r="AZ47" s="68" t="str">
        <f>B47</f>
        <v>Ostatní náklady</v>
      </c>
    </row>
    <row r="48" spans="1:52" ht="38.25" x14ac:dyDescent="0.2">
      <c r="B48" s="198" t="s">
        <v>54</v>
      </c>
      <c r="C48" s="198"/>
      <c r="D48" s="198"/>
      <c r="E48" s="198"/>
      <c r="F48" s="198"/>
      <c r="G48" s="198"/>
      <c r="H48" s="198"/>
      <c r="I48" s="198"/>
      <c r="J48" s="198"/>
      <c r="AZ48" s="68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5.5" x14ac:dyDescent="0.2">
      <c r="B49" s="198" t="s">
        <v>55</v>
      </c>
      <c r="C49" s="198"/>
      <c r="D49" s="198"/>
      <c r="E49" s="198"/>
      <c r="F49" s="198"/>
      <c r="G49" s="198"/>
      <c r="H49" s="198"/>
      <c r="I49" s="198"/>
      <c r="J49" s="198"/>
      <c r="AZ49" s="68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0" spans="1:52" x14ac:dyDescent="0.2">
      <c r="B50" s="182"/>
      <c r="C50" s="182"/>
      <c r="D50" s="182"/>
      <c r="E50" s="182"/>
      <c r="F50" s="182"/>
      <c r="G50" s="197"/>
      <c r="H50" s="182"/>
      <c r="I50" s="197"/>
      <c r="J50" s="197"/>
    </row>
    <row r="51" spans="1:52" x14ac:dyDescent="0.2">
      <c r="B51" s="179"/>
      <c r="C51" s="179"/>
      <c r="D51" s="179"/>
      <c r="E51" s="179"/>
      <c r="F51" s="179"/>
      <c r="G51" s="180"/>
      <c r="H51" s="179"/>
      <c r="I51" s="180"/>
      <c r="J51" s="180"/>
    </row>
    <row r="52" spans="1:52" ht="15.75" x14ac:dyDescent="0.25">
      <c r="B52" s="181" t="s">
        <v>56</v>
      </c>
      <c r="C52" s="182"/>
      <c r="D52" s="182"/>
      <c r="E52" s="182"/>
      <c r="F52" s="182"/>
      <c r="G52" s="180"/>
      <c r="H52" s="179"/>
      <c r="I52" s="180"/>
      <c r="J52" s="180"/>
    </row>
    <row r="53" spans="1:52" x14ac:dyDescent="0.2">
      <c r="B53" s="182"/>
      <c r="C53" s="182"/>
      <c r="D53" s="182"/>
      <c r="E53" s="182"/>
      <c r="F53" s="182"/>
      <c r="G53" s="180"/>
      <c r="H53" s="179"/>
      <c r="I53" s="180"/>
      <c r="J53" s="180"/>
    </row>
    <row r="54" spans="1:52" ht="25.5" customHeight="1" x14ac:dyDescent="0.2">
      <c r="A54" s="69"/>
      <c r="B54" s="183" t="s">
        <v>16</v>
      </c>
      <c r="C54" s="183" t="s">
        <v>5</v>
      </c>
      <c r="D54" s="184"/>
      <c r="E54" s="184"/>
      <c r="F54" s="185" t="s">
        <v>57</v>
      </c>
      <c r="G54" s="72"/>
      <c r="H54" s="72"/>
      <c r="I54" s="101" t="s">
        <v>28</v>
      </c>
      <c r="J54" s="101"/>
    </row>
    <row r="55" spans="1:52" ht="25.5" customHeight="1" x14ac:dyDescent="0.2">
      <c r="A55" s="70"/>
      <c r="B55" s="186" t="s">
        <v>58</v>
      </c>
      <c r="C55" s="187" t="s">
        <v>27</v>
      </c>
      <c r="D55" s="188"/>
      <c r="E55" s="188"/>
      <c r="F55" s="189" t="s">
        <v>58</v>
      </c>
      <c r="G55" s="73"/>
      <c r="H55" s="73"/>
      <c r="I55" s="254">
        <f>'Rozpočet Pol'!G8</f>
        <v>0</v>
      </c>
      <c r="J55" s="254"/>
    </row>
    <row r="56" spans="1:52" ht="25.5" customHeight="1" x14ac:dyDescent="0.2">
      <c r="A56" s="70"/>
      <c r="B56" s="190" t="s">
        <v>59</v>
      </c>
      <c r="C56" s="191" t="s">
        <v>26</v>
      </c>
      <c r="D56" s="192"/>
      <c r="E56" s="192"/>
      <c r="F56" s="193" t="s">
        <v>59</v>
      </c>
      <c r="G56" s="74"/>
      <c r="H56" s="74"/>
      <c r="I56" s="255">
        <f>'Rozpočet Pol'!G20</f>
        <v>0</v>
      </c>
      <c r="J56" s="255"/>
    </row>
    <row r="57" spans="1:52" ht="25.5" customHeight="1" x14ac:dyDescent="0.2">
      <c r="A57" s="71"/>
      <c r="B57" s="194" t="s">
        <v>1</v>
      </c>
      <c r="C57" s="194"/>
      <c r="D57" s="195"/>
      <c r="E57" s="195"/>
      <c r="F57" s="196"/>
      <c r="G57" s="75"/>
      <c r="H57" s="75"/>
      <c r="I57" s="256">
        <f>SUM(I55:I56)</f>
        <v>0</v>
      </c>
      <c r="J57" s="256"/>
    </row>
    <row r="58" spans="1:52" x14ac:dyDescent="0.2">
      <c r="F58" s="76"/>
      <c r="G58" s="46"/>
      <c r="H58" s="76"/>
      <c r="I58" s="46"/>
      <c r="J58" s="46"/>
    </row>
    <row r="59" spans="1:52" x14ac:dyDescent="0.2">
      <c r="F59" s="76"/>
      <c r="G59" s="46"/>
      <c r="H59" s="76"/>
      <c r="I59" s="46"/>
      <c r="J59" s="46"/>
    </row>
    <row r="60" spans="1:52" x14ac:dyDescent="0.2">
      <c r="F60" s="76"/>
      <c r="G60" s="46"/>
      <c r="H60" s="76"/>
      <c r="I60" s="46"/>
      <c r="J60" s="46"/>
    </row>
  </sheetData>
  <sheetProtection algorithmName="SHA-512" hashValue="hk0UE9D4uWBel1G48oWRXpja2UNqqu9v3WZ3ymRpHR48aB7vyvqlOCvJgOaS9htNok6FOyT5klA5M3/xC/oLAg==" saltValue="YLBznuBgZk9TAQxpF0Fst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B47:J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10" t="s">
        <v>6</v>
      </c>
      <c r="B1" s="110"/>
      <c r="C1" s="111"/>
      <c r="D1" s="110"/>
      <c r="E1" s="110"/>
      <c r="F1" s="110"/>
      <c r="G1" s="110"/>
    </row>
    <row r="2" spans="1:7" ht="24.95" customHeight="1" x14ac:dyDescent="0.2">
      <c r="A2" s="42" t="s">
        <v>41</v>
      </c>
      <c r="B2" s="41"/>
      <c r="C2" s="112"/>
      <c r="D2" s="112"/>
      <c r="E2" s="112"/>
      <c r="F2" s="112"/>
      <c r="G2" s="113"/>
    </row>
    <row r="3" spans="1:7" ht="24.95" hidden="1" customHeight="1" x14ac:dyDescent="0.2">
      <c r="A3" s="42" t="s">
        <v>7</v>
      </c>
      <c r="B3" s="41"/>
      <c r="C3" s="112"/>
      <c r="D3" s="112"/>
      <c r="E3" s="112"/>
      <c r="F3" s="112"/>
      <c r="G3" s="113"/>
    </row>
    <row r="4" spans="1:7" ht="24.95" hidden="1" customHeight="1" x14ac:dyDescent="0.2">
      <c r="A4" s="42" t="s">
        <v>8</v>
      </c>
      <c r="B4" s="41"/>
      <c r="C4" s="112"/>
      <c r="D4" s="112"/>
      <c r="E4" s="112"/>
      <c r="F4" s="112"/>
      <c r="G4" s="11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3"/>
  <sheetViews>
    <sheetView tabSelected="1" workbookViewId="0">
      <selection activeCell="Y21" sqref="Y21"/>
    </sheetView>
  </sheetViews>
  <sheetFormatPr defaultRowHeight="12.75" outlineLevelRow="1" x14ac:dyDescent="0.2"/>
  <cols>
    <col min="1" max="1" width="4.28515625" customWidth="1"/>
    <col min="2" max="2" width="14.42578125" style="45" customWidth="1"/>
    <col min="3" max="3" width="38.28515625" style="4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8" t="s">
        <v>6</v>
      </c>
      <c r="B1" s="258"/>
      <c r="C1" s="258"/>
      <c r="D1" s="258"/>
      <c r="E1" s="258"/>
      <c r="F1" s="258"/>
      <c r="G1" s="258"/>
      <c r="AE1" t="s">
        <v>61</v>
      </c>
    </row>
    <row r="2" spans="1:60" ht="24.95" customHeight="1" x14ac:dyDescent="0.2">
      <c r="A2" s="259" t="s">
        <v>60</v>
      </c>
      <c r="B2" s="260"/>
      <c r="C2" s="261" t="s">
        <v>46</v>
      </c>
      <c r="D2" s="262"/>
      <c r="E2" s="262"/>
      <c r="F2" s="262"/>
      <c r="G2" s="263"/>
      <c r="AE2" t="s">
        <v>62</v>
      </c>
    </row>
    <row r="3" spans="1:60" ht="24.95" customHeight="1" x14ac:dyDescent="0.2">
      <c r="A3" s="264" t="s">
        <v>7</v>
      </c>
      <c r="B3" s="265"/>
      <c r="C3" s="266" t="s">
        <v>43</v>
      </c>
      <c r="D3" s="267"/>
      <c r="E3" s="267"/>
      <c r="F3" s="267"/>
      <c r="G3" s="268"/>
      <c r="AE3" t="s">
        <v>63</v>
      </c>
    </row>
    <row r="4" spans="1:60" ht="24.95" hidden="1" customHeight="1" x14ac:dyDescent="0.2">
      <c r="A4" s="264" t="s">
        <v>8</v>
      </c>
      <c r="B4" s="265"/>
      <c r="C4" s="266"/>
      <c r="D4" s="267"/>
      <c r="E4" s="267"/>
      <c r="F4" s="267"/>
      <c r="G4" s="268"/>
      <c r="AE4" t="s">
        <v>64</v>
      </c>
    </row>
    <row r="5" spans="1:60" hidden="1" x14ac:dyDescent="0.2">
      <c r="A5" s="269" t="s">
        <v>65</v>
      </c>
      <c r="B5" s="270"/>
      <c r="C5" s="271"/>
      <c r="D5" s="272"/>
      <c r="E5" s="272"/>
      <c r="F5" s="272"/>
      <c r="G5" s="273"/>
      <c r="AE5" t="s">
        <v>66</v>
      </c>
    </row>
    <row r="6" spans="1:60" x14ac:dyDescent="0.2">
      <c r="A6" s="182"/>
      <c r="B6" s="274"/>
      <c r="C6" s="274"/>
      <c r="D6" s="182"/>
      <c r="E6" s="182"/>
      <c r="F6" s="182"/>
      <c r="G6" s="182"/>
    </row>
    <row r="7" spans="1:60" ht="38.25" x14ac:dyDescent="0.2">
      <c r="A7" s="275" t="s">
        <v>67</v>
      </c>
      <c r="B7" s="276" t="s">
        <v>68</v>
      </c>
      <c r="C7" s="276" t="s">
        <v>69</v>
      </c>
      <c r="D7" s="275" t="s">
        <v>70</v>
      </c>
      <c r="E7" s="275" t="s">
        <v>71</v>
      </c>
      <c r="F7" s="78" t="s">
        <v>72</v>
      </c>
      <c r="G7" s="90" t="s">
        <v>28</v>
      </c>
      <c r="H7" s="91" t="s">
        <v>29</v>
      </c>
      <c r="I7" s="91" t="s">
        <v>73</v>
      </c>
      <c r="J7" s="91" t="s">
        <v>30</v>
      </c>
      <c r="K7" s="91" t="s">
        <v>74</v>
      </c>
      <c r="L7" s="91" t="s">
        <v>75</v>
      </c>
      <c r="M7" s="91" t="s">
        <v>76</v>
      </c>
      <c r="N7" s="91" t="s">
        <v>77</v>
      </c>
      <c r="O7" s="91" t="s">
        <v>78</v>
      </c>
      <c r="P7" s="91" t="s">
        <v>79</v>
      </c>
      <c r="Q7" s="91" t="s">
        <v>80</v>
      </c>
      <c r="R7" s="91" t="s">
        <v>81</v>
      </c>
      <c r="S7" s="91" t="s">
        <v>82</v>
      </c>
      <c r="T7" s="91" t="s">
        <v>83</v>
      </c>
      <c r="U7" s="82" t="s">
        <v>84</v>
      </c>
    </row>
    <row r="8" spans="1:60" x14ac:dyDescent="0.2">
      <c r="A8" s="277" t="s">
        <v>85</v>
      </c>
      <c r="B8" s="278" t="s">
        <v>58</v>
      </c>
      <c r="C8" s="279" t="s">
        <v>27</v>
      </c>
      <c r="D8" s="280"/>
      <c r="E8" s="281"/>
      <c r="F8" s="309"/>
      <c r="G8" s="309">
        <f>SUMIF(AE9:AE19,"&lt;&gt;NOR",G9:G19)</f>
        <v>0</v>
      </c>
      <c r="H8" s="93"/>
      <c r="I8" s="93">
        <f>SUM(I9:I19)</f>
        <v>0</v>
      </c>
      <c r="J8" s="93"/>
      <c r="K8" s="93">
        <f>SUM(K9:K19)</f>
        <v>0</v>
      </c>
      <c r="L8" s="93"/>
      <c r="M8" s="93">
        <f>SUM(M9:M19)</f>
        <v>0</v>
      </c>
      <c r="N8" s="81"/>
      <c r="O8" s="81">
        <f>SUM(O9:O19)</f>
        <v>0</v>
      </c>
      <c r="P8" s="81"/>
      <c r="Q8" s="81">
        <f>SUM(Q9:Q19)</f>
        <v>0</v>
      </c>
      <c r="R8" s="81"/>
      <c r="S8" s="81"/>
      <c r="T8" s="92"/>
      <c r="U8" s="81">
        <f>SUM(U9:U19)</f>
        <v>0</v>
      </c>
      <c r="AE8" t="s">
        <v>86</v>
      </c>
    </row>
    <row r="9" spans="1:60" outlineLevel="1" x14ac:dyDescent="0.2">
      <c r="A9" s="298">
        <v>1</v>
      </c>
      <c r="B9" s="295" t="s">
        <v>87</v>
      </c>
      <c r="C9" s="292" t="s">
        <v>88</v>
      </c>
      <c r="D9" s="291" t="s">
        <v>89</v>
      </c>
      <c r="E9" s="282">
        <v>1</v>
      </c>
      <c r="F9" s="308">
        <f>H9+J9</f>
        <v>0</v>
      </c>
      <c r="G9" s="308">
        <f>ROUND(E9*F9,2)</f>
        <v>0</v>
      </c>
      <c r="H9" s="88"/>
      <c r="I9" s="87">
        <f>ROUND(E9*H9,2)</f>
        <v>0</v>
      </c>
      <c r="J9" s="88"/>
      <c r="K9" s="87">
        <f>ROUND(E9*J9,2)</f>
        <v>0</v>
      </c>
      <c r="L9" s="87">
        <v>21</v>
      </c>
      <c r="M9" s="87">
        <f>G9*(1+L9/100)</f>
        <v>0</v>
      </c>
      <c r="N9" s="83">
        <v>0</v>
      </c>
      <c r="O9" s="83">
        <f>ROUND(E9*N9,5)</f>
        <v>0</v>
      </c>
      <c r="P9" s="83">
        <v>0</v>
      </c>
      <c r="Q9" s="83">
        <f>ROUND(E9*P9,5)</f>
        <v>0</v>
      </c>
      <c r="R9" s="83"/>
      <c r="S9" s="83"/>
      <c r="T9" s="84">
        <v>0</v>
      </c>
      <c r="U9" s="83">
        <f>ROUND(E9*T9,2)</f>
        <v>0</v>
      </c>
      <c r="V9" s="79"/>
      <c r="W9" s="79"/>
      <c r="X9" s="79"/>
      <c r="Y9" s="79"/>
      <c r="Z9" s="79"/>
      <c r="AA9" s="79"/>
      <c r="AB9" s="79"/>
      <c r="AC9" s="79"/>
      <c r="AD9" s="79"/>
      <c r="AE9" s="79" t="s">
        <v>90</v>
      </c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</row>
    <row r="10" spans="1:60" outlineLevel="1" x14ac:dyDescent="0.2">
      <c r="A10" s="298"/>
      <c r="B10" s="295"/>
      <c r="C10" s="283" t="s">
        <v>102</v>
      </c>
      <c r="D10" s="284"/>
      <c r="E10" s="285"/>
      <c r="F10" s="286"/>
      <c r="G10" s="287"/>
      <c r="H10" s="87"/>
      <c r="I10" s="87"/>
      <c r="J10" s="87"/>
      <c r="K10" s="87"/>
      <c r="L10" s="87"/>
      <c r="M10" s="87"/>
      <c r="N10" s="83"/>
      <c r="O10" s="83"/>
      <c r="P10" s="83"/>
      <c r="Q10" s="83"/>
      <c r="R10" s="83"/>
      <c r="S10" s="83"/>
      <c r="T10" s="84"/>
      <c r="U10" s="83"/>
      <c r="V10" s="79"/>
      <c r="W10" s="79"/>
      <c r="X10" s="79"/>
      <c r="Y10" s="79"/>
      <c r="Z10" s="79"/>
      <c r="AA10" s="79"/>
      <c r="AB10" s="79"/>
      <c r="AC10" s="79"/>
      <c r="AD10" s="79"/>
      <c r="AE10" s="79" t="s">
        <v>91</v>
      </c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80" t="str">
        <f>C10</f>
        <v>Komplet zahrnuje :</v>
      </c>
      <c r="BB10" s="79"/>
      <c r="BC10" s="79"/>
      <c r="BD10" s="79"/>
      <c r="BE10" s="79"/>
      <c r="BF10" s="79"/>
      <c r="BG10" s="79"/>
      <c r="BH10" s="79"/>
    </row>
    <row r="11" spans="1:60" outlineLevel="1" x14ac:dyDescent="0.2">
      <c r="A11" s="298"/>
      <c r="B11" s="295"/>
      <c r="C11" s="283" t="s">
        <v>103</v>
      </c>
      <c r="D11" s="284"/>
      <c r="E11" s="285"/>
      <c r="F11" s="286"/>
      <c r="G11" s="287"/>
      <c r="H11" s="87"/>
      <c r="I11" s="87"/>
      <c r="J11" s="87"/>
      <c r="K11" s="87"/>
      <c r="L11" s="87"/>
      <c r="M11" s="87"/>
      <c r="N11" s="83"/>
      <c r="O11" s="83"/>
      <c r="P11" s="83"/>
      <c r="Q11" s="83"/>
      <c r="R11" s="83"/>
      <c r="S11" s="83"/>
      <c r="T11" s="84"/>
      <c r="U11" s="83"/>
      <c r="V11" s="79"/>
      <c r="W11" s="79"/>
      <c r="X11" s="79"/>
      <c r="Y11" s="79"/>
      <c r="Z11" s="79"/>
      <c r="AA11" s="79"/>
      <c r="AB11" s="79"/>
      <c r="AC11" s="79"/>
      <c r="AD11" s="79"/>
      <c r="AE11" s="79" t="s">
        <v>91</v>
      </c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80" t="str">
        <f>C11</f>
        <v>-náklady na vytyčení stavby</v>
      </c>
      <c r="BB11" s="79"/>
      <c r="BC11" s="79"/>
      <c r="BD11" s="79"/>
      <c r="BE11" s="79"/>
      <c r="BF11" s="79"/>
      <c r="BG11" s="79"/>
      <c r="BH11" s="79"/>
    </row>
    <row r="12" spans="1:60" outlineLevel="1" x14ac:dyDescent="0.2">
      <c r="A12" s="298"/>
      <c r="B12" s="295"/>
      <c r="C12" s="283" t="s">
        <v>92</v>
      </c>
      <c r="D12" s="284"/>
      <c r="E12" s="285"/>
      <c r="F12" s="286"/>
      <c r="G12" s="287"/>
      <c r="H12" s="87"/>
      <c r="I12" s="87"/>
      <c r="J12" s="87"/>
      <c r="K12" s="87"/>
      <c r="L12" s="87"/>
      <c r="M12" s="87"/>
      <c r="N12" s="83"/>
      <c r="O12" s="83"/>
      <c r="P12" s="83"/>
      <c r="Q12" s="83"/>
      <c r="R12" s="83"/>
      <c r="S12" s="83"/>
      <c r="T12" s="84"/>
      <c r="U12" s="83"/>
      <c r="V12" s="79"/>
      <c r="W12" s="79"/>
      <c r="X12" s="79"/>
      <c r="Y12" s="79"/>
      <c r="Z12" s="79"/>
      <c r="AA12" s="79"/>
      <c r="AB12" s="79"/>
      <c r="AC12" s="79"/>
      <c r="AD12" s="79"/>
      <c r="AE12" s="79" t="s">
        <v>91</v>
      </c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80" t="str">
        <f>C12</f>
        <v>-náklady na vytyčení inženýrských sítí, vč, provedení kopaných sond pro ověření jejich polohy</v>
      </c>
      <c r="BB12" s="79"/>
      <c r="BC12" s="79"/>
      <c r="BD12" s="79"/>
      <c r="BE12" s="79"/>
      <c r="BF12" s="79"/>
      <c r="BG12" s="79"/>
      <c r="BH12" s="79"/>
    </row>
    <row r="13" spans="1:60" outlineLevel="1" x14ac:dyDescent="0.2">
      <c r="A13" s="298">
        <v>2</v>
      </c>
      <c r="B13" s="295" t="s">
        <v>93</v>
      </c>
      <c r="C13" s="292" t="s">
        <v>94</v>
      </c>
      <c r="D13" s="291" t="s">
        <v>89</v>
      </c>
      <c r="E13" s="282">
        <v>1</v>
      </c>
      <c r="F13" s="308">
        <f>H13+J13</f>
        <v>0</v>
      </c>
      <c r="G13" s="308">
        <f>ROUND(E13*F13,2)</f>
        <v>0</v>
      </c>
      <c r="H13" s="88"/>
      <c r="I13" s="87">
        <f>ROUND(E13*H13,2)</f>
        <v>0</v>
      </c>
      <c r="J13" s="88"/>
      <c r="K13" s="87">
        <f>ROUND(E13*J13,2)</f>
        <v>0</v>
      </c>
      <c r="L13" s="87">
        <v>21</v>
      </c>
      <c r="M13" s="87">
        <f>G13*(1+L13/100)</f>
        <v>0</v>
      </c>
      <c r="N13" s="83">
        <v>0</v>
      </c>
      <c r="O13" s="83">
        <f>ROUND(E13*N13,5)</f>
        <v>0</v>
      </c>
      <c r="P13" s="83">
        <v>0</v>
      </c>
      <c r="Q13" s="83">
        <f>ROUND(E13*P13,5)</f>
        <v>0</v>
      </c>
      <c r="R13" s="83"/>
      <c r="S13" s="83"/>
      <c r="T13" s="84">
        <v>0</v>
      </c>
      <c r="U13" s="83">
        <f>ROUND(E13*T13,2)</f>
        <v>0</v>
      </c>
      <c r="V13" s="79"/>
      <c r="W13" s="79"/>
      <c r="X13" s="79"/>
      <c r="Y13" s="79"/>
      <c r="Z13" s="79"/>
      <c r="AA13" s="79"/>
      <c r="AB13" s="79"/>
      <c r="AC13" s="79"/>
      <c r="AD13" s="79"/>
      <c r="AE13" s="79" t="s">
        <v>90</v>
      </c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</row>
    <row r="14" spans="1:60" outlineLevel="1" x14ac:dyDescent="0.2">
      <c r="A14" s="298"/>
      <c r="B14" s="295"/>
      <c r="C14" s="283" t="s">
        <v>104</v>
      </c>
      <c r="D14" s="284"/>
      <c r="E14" s="285"/>
      <c r="F14" s="286"/>
      <c r="G14" s="287"/>
      <c r="H14" s="87"/>
      <c r="I14" s="87"/>
      <c r="J14" s="87"/>
      <c r="K14" s="87"/>
      <c r="L14" s="87"/>
      <c r="M14" s="87"/>
      <c r="N14" s="83"/>
      <c r="O14" s="83"/>
      <c r="P14" s="83"/>
      <c r="Q14" s="83"/>
      <c r="R14" s="83"/>
      <c r="S14" s="83"/>
      <c r="T14" s="84"/>
      <c r="U14" s="83"/>
      <c r="V14" s="79"/>
      <c r="W14" s="79"/>
      <c r="X14" s="79"/>
      <c r="Y14" s="79"/>
      <c r="Z14" s="79"/>
      <c r="AA14" s="79"/>
      <c r="AB14" s="79"/>
      <c r="AC14" s="79"/>
      <c r="AD14" s="79"/>
      <c r="AE14" s="79" t="s">
        <v>91</v>
      </c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80" t="str">
        <f>C14</f>
        <v>- vypracování projektu skutečného provedení díla</v>
      </c>
      <c r="BB14" s="79"/>
      <c r="BC14" s="79"/>
      <c r="BD14" s="79"/>
      <c r="BE14" s="79"/>
      <c r="BF14" s="79"/>
      <c r="BG14" s="79"/>
      <c r="BH14" s="79"/>
    </row>
    <row r="15" spans="1:60" outlineLevel="1" x14ac:dyDescent="0.2">
      <c r="A15" s="298"/>
      <c r="B15" s="295"/>
      <c r="C15" s="283" t="s">
        <v>105</v>
      </c>
      <c r="D15" s="284"/>
      <c r="E15" s="285"/>
      <c r="F15" s="286"/>
      <c r="G15" s="287"/>
      <c r="H15" s="87"/>
      <c r="I15" s="87"/>
      <c r="J15" s="87"/>
      <c r="K15" s="87"/>
      <c r="L15" s="87"/>
      <c r="M15" s="87"/>
      <c r="N15" s="83"/>
      <c r="O15" s="83"/>
      <c r="P15" s="83"/>
      <c r="Q15" s="83"/>
      <c r="R15" s="83"/>
      <c r="S15" s="83"/>
      <c r="T15" s="84"/>
      <c r="U15" s="83"/>
      <c r="V15" s="79"/>
      <c r="W15" s="79"/>
      <c r="X15" s="79"/>
      <c r="Y15" s="79"/>
      <c r="Z15" s="79"/>
      <c r="AA15" s="257"/>
      <c r="AB15" s="79"/>
      <c r="AC15" s="79"/>
      <c r="AD15" s="79"/>
      <c r="AE15" s="79" t="s">
        <v>91</v>
      </c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80" t="str">
        <f>C15</f>
        <v>- předání dokumentace objednateli ve třech písemných vyhotoveních a digitálně v jednom</v>
      </c>
      <c r="BB15" s="79"/>
      <c r="BC15" s="79"/>
      <c r="BD15" s="79"/>
      <c r="BE15" s="79"/>
      <c r="BF15" s="79"/>
      <c r="BG15" s="79"/>
      <c r="BH15" s="79"/>
    </row>
    <row r="16" spans="1:60" outlineLevel="1" x14ac:dyDescent="0.2">
      <c r="A16" s="298"/>
      <c r="B16" s="295"/>
      <c r="C16" s="283" t="s">
        <v>95</v>
      </c>
      <c r="D16" s="284"/>
      <c r="E16" s="285"/>
      <c r="F16" s="286"/>
      <c r="G16" s="287"/>
      <c r="H16" s="87"/>
      <c r="I16" s="87"/>
      <c r="J16" s="87"/>
      <c r="K16" s="87"/>
      <c r="L16" s="87"/>
      <c r="M16" s="87"/>
      <c r="N16" s="83"/>
      <c r="O16" s="83"/>
      <c r="P16" s="83"/>
      <c r="Q16" s="83"/>
      <c r="R16" s="83"/>
      <c r="S16" s="83"/>
      <c r="T16" s="84"/>
      <c r="U16" s="83"/>
      <c r="V16" s="79"/>
      <c r="W16" s="79"/>
      <c r="X16" s="79"/>
      <c r="Y16" s="79"/>
      <c r="Z16" s="79"/>
      <c r="AA16" s="79"/>
      <c r="AB16" s="79"/>
      <c r="AC16" s="79"/>
      <c r="AD16" s="79"/>
      <c r="AE16" s="79" t="s">
        <v>91</v>
      </c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80" t="str">
        <f>C16</f>
        <v>vyhotovení na CD ve formátu pdf</v>
      </c>
      <c r="BB16" s="79"/>
      <c r="BC16" s="79"/>
      <c r="BD16" s="79"/>
      <c r="BE16" s="79"/>
      <c r="BF16" s="79"/>
      <c r="BG16" s="79"/>
      <c r="BH16" s="79"/>
    </row>
    <row r="17" spans="1:60" outlineLevel="1" x14ac:dyDescent="0.2">
      <c r="A17" s="298">
        <v>3</v>
      </c>
      <c r="B17" s="295" t="s">
        <v>96</v>
      </c>
      <c r="C17" s="292" t="s">
        <v>97</v>
      </c>
      <c r="D17" s="291" t="s">
        <v>89</v>
      </c>
      <c r="E17" s="282">
        <v>1</v>
      </c>
      <c r="F17" s="308">
        <f>H17+J17</f>
        <v>0</v>
      </c>
      <c r="G17" s="308">
        <f>ROUND(E17*F17,2)</f>
        <v>0</v>
      </c>
      <c r="H17" s="88"/>
      <c r="I17" s="87">
        <f>ROUND(E17*H17,2)</f>
        <v>0</v>
      </c>
      <c r="J17" s="88"/>
      <c r="K17" s="87">
        <f>ROUND(E17*J17,2)</f>
        <v>0</v>
      </c>
      <c r="L17" s="87">
        <v>21</v>
      </c>
      <c r="M17" s="87">
        <f>G17*(1+L17/100)</f>
        <v>0</v>
      </c>
      <c r="N17" s="83">
        <v>0</v>
      </c>
      <c r="O17" s="83">
        <f>ROUND(E17*N17,5)</f>
        <v>0</v>
      </c>
      <c r="P17" s="83">
        <v>0</v>
      </c>
      <c r="Q17" s="83">
        <f>ROUND(E17*P17,5)</f>
        <v>0</v>
      </c>
      <c r="R17" s="83"/>
      <c r="S17" s="83"/>
      <c r="T17" s="84">
        <v>0</v>
      </c>
      <c r="U17" s="83">
        <f>ROUND(E17*T17,2)</f>
        <v>0</v>
      </c>
      <c r="V17" s="79"/>
      <c r="W17" s="79"/>
      <c r="X17" s="79"/>
      <c r="Y17" s="79"/>
      <c r="Z17" s="79"/>
      <c r="AA17" s="79"/>
      <c r="AB17" s="79"/>
      <c r="AC17" s="79"/>
      <c r="AD17" s="79"/>
      <c r="AE17" s="79" t="s">
        <v>90</v>
      </c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</row>
    <row r="18" spans="1:60" ht="22.5" outlineLevel="1" x14ac:dyDescent="0.2">
      <c r="A18" s="298"/>
      <c r="B18" s="295"/>
      <c r="C18" s="283" t="s">
        <v>98</v>
      </c>
      <c r="D18" s="284"/>
      <c r="E18" s="285"/>
      <c r="F18" s="286"/>
      <c r="G18" s="287"/>
      <c r="H18" s="87"/>
      <c r="I18" s="87"/>
      <c r="J18" s="87"/>
      <c r="K18" s="87"/>
      <c r="L18" s="87"/>
      <c r="M18" s="87"/>
      <c r="N18" s="83"/>
      <c r="O18" s="83"/>
      <c r="P18" s="83"/>
      <c r="Q18" s="83"/>
      <c r="R18" s="83"/>
      <c r="S18" s="83"/>
      <c r="T18" s="84"/>
      <c r="U18" s="83"/>
      <c r="V18" s="79"/>
      <c r="W18" s="79"/>
      <c r="X18" s="79"/>
      <c r="Y18" s="79"/>
      <c r="Z18" s="79"/>
      <c r="AA18" s="79"/>
      <c r="AB18" s="79"/>
      <c r="AC18" s="79"/>
      <c r="AD18" s="79"/>
      <c r="AE18" s="79" t="s">
        <v>91</v>
      </c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80" t="str">
        <f>C18</f>
        <v>- náklady spojené s vyhotovením, umístěním a likvidací dočasného panelu s informacemi o stavbě  (podoba dle pravidel pro publicitu příslušného dotačního programu)</v>
      </c>
      <c r="BB18" s="79"/>
      <c r="BC18" s="79"/>
      <c r="BD18" s="79"/>
      <c r="BE18" s="79"/>
      <c r="BF18" s="79"/>
      <c r="BG18" s="79"/>
      <c r="BH18" s="79"/>
    </row>
    <row r="19" spans="1:60" ht="22.5" outlineLevel="1" x14ac:dyDescent="0.2">
      <c r="A19" s="298"/>
      <c r="B19" s="295"/>
      <c r="C19" s="283" t="s">
        <v>99</v>
      </c>
      <c r="D19" s="284"/>
      <c r="E19" s="285"/>
      <c r="F19" s="286"/>
      <c r="G19" s="287"/>
      <c r="H19" s="87"/>
      <c r="I19" s="87"/>
      <c r="J19" s="87"/>
      <c r="K19" s="87"/>
      <c r="L19" s="87"/>
      <c r="M19" s="87"/>
      <c r="N19" s="83"/>
      <c r="O19" s="83"/>
      <c r="P19" s="83"/>
      <c r="Q19" s="83"/>
      <c r="R19" s="83"/>
      <c r="S19" s="83"/>
      <c r="T19" s="84"/>
      <c r="U19" s="83"/>
      <c r="V19" s="79"/>
      <c r="W19" s="79"/>
      <c r="X19" s="79"/>
      <c r="Y19" s="79"/>
      <c r="Z19" s="79"/>
      <c r="AA19" s="79"/>
      <c r="AB19" s="79"/>
      <c r="AC19" s="79"/>
      <c r="AD19" s="79"/>
      <c r="AE19" s="79" t="s">
        <v>91</v>
      </c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80" t="str">
        <f>C19</f>
        <v>- náklady spojené s vyhotovením a umístěním panelu s trvalými informacemi o stavbě  (podoba dle pravidel pro publicitu příslušného dotačního programu)</v>
      </c>
      <c r="BB19" s="79"/>
      <c r="BC19" s="79"/>
      <c r="BD19" s="79"/>
      <c r="BE19" s="79"/>
      <c r="BF19" s="79"/>
      <c r="BG19" s="79"/>
      <c r="BH19" s="79"/>
    </row>
    <row r="20" spans="1:60" x14ac:dyDescent="0.2">
      <c r="A20" s="299" t="s">
        <v>85</v>
      </c>
      <c r="B20" s="296" t="s">
        <v>59</v>
      </c>
      <c r="C20" s="293" t="s">
        <v>26</v>
      </c>
      <c r="D20" s="85"/>
      <c r="E20" s="288"/>
      <c r="F20" s="310"/>
      <c r="G20" s="310">
        <f>SUMIF(AE21:AE21,"&lt;&gt;NOR",G21:G21)</f>
        <v>0</v>
      </c>
      <c r="H20" s="89"/>
      <c r="I20" s="89">
        <f>SUM(I21:I21)</f>
        <v>0</v>
      </c>
      <c r="J20" s="89"/>
      <c r="K20" s="89">
        <f>SUM(K21:K21)</f>
        <v>0</v>
      </c>
      <c r="L20" s="89"/>
      <c r="M20" s="89">
        <f>SUM(M21:M21)</f>
        <v>0</v>
      </c>
      <c r="N20" s="85"/>
      <c r="O20" s="85">
        <f>SUM(O21:O21)</f>
        <v>0</v>
      </c>
      <c r="P20" s="85"/>
      <c r="Q20" s="85">
        <f>SUM(Q21:Q21)</f>
        <v>0</v>
      </c>
      <c r="R20" s="85"/>
      <c r="S20" s="85"/>
      <c r="T20" s="86"/>
      <c r="U20" s="85">
        <f>SUM(U21:U21)</f>
        <v>0</v>
      </c>
      <c r="AE20" t="s">
        <v>86</v>
      </c>
    </row>
    <row r="21" spans="1:60" outlineLevel="1" x14ac:dyDescent="0.2">
      <c r="A21" s="300">
        <v>4</v>
      </c>
      <c r="B21" s="297" t="s">
        <v>100</v>
      </c>
      <c r="C21" s="294" t="s">
        <v>101</v>
      </c>
      <c r="D21" s="290" t="s">
        <v>89</v>
      </c>
      <c r="E21" s="289">
        <v>1</v>
      </c>
      <c r="F21" s="311">
        <f>H21+J21</f>
        <v>0</v>
      </c>
      <c r="G21" s="311">
        <f>ROUND(E21*F21,2)</f>
        <v>0</v>
      </c>
      <c r="H21" s="96"/>
      <c r="I21" s="95">
        <f>ROUND(E21*H21,2)</f>
        <v>0</v>
      </c>
      <c r="J21" s="96"/>
      <c r="K21" s="95">
        <f>ROUND(E21*J21,2)</f>
        <v>0</v>
      </c>
      <c r="L21" s="95">
        <v>21</v>
      </c>
      <c r="M21" s="95">
        <f>G21*(1+L21/100)</f>
        <v>0</v>
      </c>
      <c r="N21" s="94">
        <v>0</v>
      </c>
      <c r="O21" s="94">
        <f>ROUND(E21*N21,5)</f>
        <v>0</v>
      </c>
      <c r="P21" s="94">
        <v>0</v>
      </c>
      <c r="Q21" s="94">
        <f>ROUND(E21*P21,5)</f>
        <v>0</v>
      </c>
      <c r="R21" s="94"/>
      <c r="S21" s="94"/>
      <c r="T21" s="97">
        <v>0</v>
      </c>
      <c r="U21" s="94">
        <f>ROUND(E21*T21,2)</f>
        <v>0</v>
      </c>
      <c r="V21" s="79"/>
      <c r="W21" s="79"/>
      <c r="X21" s="79"/>
      <c r="Y21" s="79"/>
      <c r="Z21" s="79"/>
      <c r="AA21" s="79"/>
      <c r="AB21" s="79"/>
      <c r="AC21" s="79"/>
      <c r="AD21" s="79"/>
      <c r="AE21" s="79" t="s">
        <v>90</v>
      </c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</row>
    <row r="22" spans="1:60" x14ac:dyDescent="0.2">
      <c r="A22" s="301"/>
      <c r="B22" s="302" t="s">
        <v>106</v>
      </c>
      <c r="C22" s="303" t="s">
        <v>106</v>
      </c>
      <c r="D22" s="301"/>
      <c r="E22" s="301"/>
      <c r="F22" s="301"/>
      <c r="G22" s="301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AC22">
        <v>15</v>
      </c>
      <c r="AD22">
        <v>21</v>
      </c>
    </row>
    <row r="23" spans="1:60" x14ac:dyDescent="0.2">
      <c r="A23" s="304"/>
      <c r="B23" s="305" t="s">
        <v>28</v>
      </c>
      <c r="C23" s="306" t="s">
        <v>106</v>
      </c>
      <c r="D23" s="307"/>
      <c r="E23" s="307"/>
      <c r="F23" s="312"/>
      <c r="G23" s="313">
        <f>G8+G20</f>
        <v>0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AC23">
        <f>SUMIF(L7:L21,AC22,G7:G21)</f>
        <v>0</v>
      </c>
      <c r="AD23">
        <f>SUMIF(L7:L21,AD22,G7:G21)</f>
        <v>0</v>
      </c>
      <c r="AE23" t="s">
        <v>107</v>
      </c>
    </row>
    <row r="24" spans="1:60" x14ac:dyDescent="0.2">
      <c r="A24" s="6"/>
      <c r="B24" s="7" t="s">
        <v>106</v>
      </c>
      <c r="C24" s="98" t="s">
        <v>106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 x14ac:dyDescent="0.2">
      <c r="A25" s="6"/>
      <c r="B25" s="7" t="s">
        <v>106</v>
      </c>
      <c r="C25" s="98" t="s">
        <v>106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x14ac:dyDescent="0.2">
      <c r="A26" s="114" t="s">
        <v>108</v>
      </c>
      <c r="B26" s="114"/>
      <c r="C26" s="115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116"/>
      <c r="B27" s="117"/>
      <c r="C27" s="118"/>
      <c r="D27" s="117"/>
      <c r="E27" s="117"/>
      <c r="F27" s="117"/>
      <c r="G27" s="119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AE27" t="s">
        <v>109</v>
      </c>
    </row>
    <row r="28" spans="1:60" x14ac:dyDescent="0.2">
      <c r="A28" s="120"/>
      <c r="B28" s="121"/>
      <c r="C28" s="122"/>
      <c r="D28" s="121"/>
      <c r="E28" s="121"/>
      <c r="F28" s="121"/>
      <c r="G28" s="123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120"/>
      <c r="B29" s="121"/>
      <c r="C29" s="122"/>
      <c r="D29" s="121"/>
      <c r="E29" s="121"/>
      <c r="F29" s="121"/>
      <c r="G29" s="123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120"/>
      <c r="B30" s="121"/>
      <c r="C30" s="122"/>
      <c r="D30" s="121"/>
      <c r="E30" s="121"/>
      <c r="F30" s="121"/>
      <c r="G30" s="123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124"/>
      <c r="B31" s="125"/>
      <c r="C31" s="126"/>
      <c r="D31" s="125"/>
      <c r="E31" s="125"/>
      <c r="F31" s="125"/>
      <c r="G31" s="127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6"/>
      <c r="B32" s="7" t="s">
        <v>106</v>
      </c>
      <c r="C32" s="98" t="s">
        <v>106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3:31" x14ac:dyDescent="0.2">
      <c r="C33" s="99"/>
      <c r="AE33" t="s">
        <v>110</v>
      </c>
    </row>
  </sheetData>
  <sheetProtection algorithmName="SHA-512" hashValue="nZ+1wyLIKaAuVytU+eL7/9ZXhDMK7KTgRTbRO6uU/vi1ygS2HUmPNPsaJcEV96QOmq9ZVMcbEOMTmxeAPJDnHg==" saltValue="vitq7uc0PxQywiA6XdYaUQ==" spinCount="100000" sheet="1" objects="1" scenarios="1"/>
  <mergeCells count="14">
    <mergeCell ref="C11:G11"/>
    <mergeCell ref="A1:G1"/>
    <mergeCell ref="C2:G2"/>
    <mergeCell ref="C3:G3"/>
    <mergeCell ref="C4:G4"/>
    <mergeCell ref="C10:G10"/>
    <mergeCell ref="A26:C26"/>
    <mergeCell ref="A27:G31"/>
    <mergeCell ref="C12:G12"/>
    <mergeCell ref="C14:G14"/>
    <mergeCell ref="C15:G15"/>
    <mergeCell ref="C16:G16"/>
    <mergeCell ref="C18:G18"/>
    <mergeCell ref="C19:G19"/>
  </mergeCells>
  <pageMargins left="0.39370078740157499" right="0.19685039370078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Příkazký Jan</cp:lastModifiedBy>
  <cp:lastPrinted>2014-02-28T09:52:57Z</cp:lastPrinted>
  <dcterms:created xsi:type="dcterms:W3CDTF">2009-04-08T07:15:50Z</dcterms:created>
  <dcterms:modified xsi:type="dcterms:W3CDTF">2022-05-23T05:51:45Z</dcterms:modified>
</cp:coreProperties>
</file>